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1a846f91a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adro" sheetId="1" r:id="Re1ed246c13704bae"/>
    <x:sheet xmlns:r="http://schemas.openxmlformats.org/officeDocument/2006/relationships" name="Clasificador" sheetId="2" r:id="Rf5ff4593e3e542e0"/>
    <x:sheet xmlns:r="http://schemas.openxmlformats.org/officeDocument/2006/relationships" name="Latencias" sheetId="3" r:id="R118793180d3a45b3"/>
    <x:sheet xmlns:r="http://schemas.openxmlformats.org/officeDocument/2006/relationships" name="Impactos" sheetId="4" r:id="R1155469e60e24bd0"/>
    <x:sheet xmlns:r="http://schemas.openxmlformats.org/officeDocument/2006/relationships" name="Dirección" sheetId="5" r:id="R0e17a60a607d48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0"/>
    <x:numFmt numFmtId="202" formatCode="0.0"/>
    <x:numFmt numFmtId="203" formatCode="0.0&quot; pp&quot;"/>
    <x:numFmt numFmtId="204" formatCode="#,##0"/>
  </x:numFmts>
  <x:fonts count="8"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b/>
      <x:sz val="11"/>
      <x:color rgb="FFFFFFFF"/>
      <x:name val="Arial"/>
    </x:font>
    <x:font>
      <x:sz val="10"/>
      <x:color rgb="FF172C50"/>
      <x:name val="Arial"/>
    </x:font>
    <x:font>
      <x:b/>
      <x:sz val="16"/>
      <x:color rgb="FF172C50"/>
      <x:name val="Arial"/>
    </x:font>
    <x:font>
      <x:b/>
      <x:sz val="10"/>
      <x:color rgb="FF172C50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476A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  <x:fill>
      <x:patternFill patternType="solid">
        <x:fgColor rgb="FF24476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44769"/>
      </x:bottom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4" fontId="4" fillId="4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color rgb="FF7A4B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color rgb="FF7A4B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color rgb="FF7A4B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036a36b214c1c" /><Relationship Type="http://schemas.openxmlformats.org/officeDocument/2006/relationships/theme" Target="/xl/theme/theme1.xml" Id="R186436b2face4ac1" /><Relationship Type="http://schemas.openxmlformats.org/officeDocument/2006/relationships/sharedStrings" Target="/xl/sharedStrings.xml" Id="R2da2778607f84805" /><Relationship Type="http://schemas.openxmlformats.org/officeDocument/2006/relationships/worksheet" Target="/xl/worksheets/sheet1.xml" Id="Re1ed246c13704bae" /><Relationship Type="http://schemas.openxmlformats.org/officeDocument/2006/relationships/worksheet" Target="/xl/worksheets/sheet2.xml" Id="Rf5ff4593e3e542e0" /><Relationship Type="http://schemas.openxmlformats.org/officeDocument/2006/relationships/worksheet" Target="/xl/worksheets/sheet3.xml" Id="R118793180d3a45b3" /><Relationship Type="http://schemas.openxmlformats.org/officeDocument/2006/relationships/worksheet" Target="/xl/worksheets/sheet4.xml" Id="R1155469e60e24bd0" /><Relationship Type="http://schemas.openxmlformats.org/officeDocument/2006/relationships/worksheet" Target="/xl/worksheets/sheet5.xml" Id="R0e17a60a607d48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76A"/>
  </x:sheetPr>
  <x:sheetViews>
    <x:sheetView showGridLines="0" workbookViewId="0"/>
  </x:sheetViews>
  <x:sheetFormatPr defaultRowHeight="15"/>
  <x:cols>
    <x:col min="1" max="1" width="37" hidden="0" customWidth="1"/>
    <x:col min="2" max="2" width="16" hidden="0" customWidth="1"/>
    <x:col min="3" max="3" width="18" hidden="0" customWidth="1"/>
    <x:col min="4" max="4" width="18" hidden="0" customWidth="1"/>
    <x:col min="5" max="5" width="18" hidden="0" customWidth="1"/>
    <x:col min="6" max="6" width="3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2" customHeight="1">
      <x:c r="A2" s="3" t="str">
        <x:v>MON-001 Seguimiento de sistemas de IA</x:v>
      </x:c>
      <x:c r="B2" s="3"/>
      <x:c r="C2" s="3"/>
      <x:c r="D2" s="3"/>
      <x:c r="E2" s="3"/>
      <x:c r="F2" s="3"/>
    </x:row>
    <x:row r="3" ht="24" customHeight="1">
      <x:c r="A3" s="2"/>
      <x:c r="B3" s="2"/>
      <x:c r="C3" s="2"/>
      <x:c r="D3" s="2"/>
      <x:c r="E3" s="2"/>
      <x:c r="F3" s="2"/>
    </x:row>
    <x:row r="4" ht="28" customHeight="1">
      <x:c r="A4" s="4" t="str">
        <x:v>Organización</x:v>
      </x:c>
      <x:c r="B4" s="4" t="str">
        <x:v>Tech Server IIT Spain</x:v>
      </x:c>
      <x:c r="C4" s="4"/>
      <x:c r="D4" s="4"/>
      <x:c r="E4" s="4"/>
      <x:c r="F4" s="4"/>
    </x:row>
    <x:row r="5" ht="38" customHeight="1">
      <x:c r="A5" s="4" t="str">
        <x:v>Ventana y corte</x:v>
      </x:c>
      <x:c r="B5" s="4" t="str">
        <x:v>SIM-10. Conjuntos sintéticos independientes. Corte de observación definido para el ejercicio.</x:v>
      </x:c>
      <x:c r="C5" s="4"/>
      <x:c r="D5" s="4"/>
      <x:c r="E5" s="4"/>
      <x:c r="F5" s="4"/>
    </x:row>
    <x:row r="6" ht="38" customHeight="1">
      <x:c r="A6" s="8" t="str">
        <x:v>Indicador</x:v>
      </x:c>
      <x:c r="B6" s="8" t="str">
        <x:v>Numerador</x:v>
      </x:c>
      <x:c r="C6" s="8" t="str">
        <x:v>Denominador</x:v>
      </x:c>
      <x:c r="D6" s="8" t="str">
        <x:v>Resultado</x:v>
      </x:c>
      <x:c r="E6" s="8" t="str">
        <x:v>Objetivo previo</x:v>
      </x:c>
      <x:c r="F6" s="8" t="str">
        <x:v>Estado</x:v>
      </x:c>
    </x:row>
    <x:row r="7" ht="44" customHeight="1">
      <x:c r="A7" s="4" t="str">
        <x:v>Sensibilidad crítica</x:v>
      </x:c>
      <x:c r="B7" s="14" t="n">
        <x:f>'Clasificador'!B5</x:f>
        <x:v>9</x:v>
      </x:c>
      <x:c r="C7" s="14" t="n">
        <x:f>'Clasificador'!B6</x:f>
        <x:v>10</x:v>
      </x:c>
      <x:c r="D7" s="15" t="n">
        <x:f>'Clasificador'!B7</x:f>
        <x:v>0.9</x:v>
      </x:c>
      <x:c r="E7" s="16" t="n">
        <x:v>0.9</x:v>
      </x:c>
      <x:c r="F7" s="4" t="str">
        <x:f>IF('Clasificador'!B8&gt;0,"Pendiente de datos",IF(ISNUMBER(D7),IF(ISBLANK(E7),"Pendiente de criterio",IF(OR(NOT(ISNUMBER(E7)),E7&lt;0,E7&gt;1),"Revisar criterio",IF(D7&gt;=E7,"Dentro del criterio","Revisar desviación"))),"No evaluable"))</x:f>
        <x:v>Dentro del criterio</x:v>
      </x:c>
    </x:row>
    <x:row r="8" ht="44" customHeight="1">
      <x:c r="A8" s="4" t="str">
        <x:v>Derivaciones atendidas a tiempo</x:v>
      </x:c>
      <x:c r="B8" s="17" t="n">
        <x:v>8</x:v>
      </x:c>
      <x:c r="C8" s="17" t="n">
        <x:v>10</x:v>
      </x:c>
      <x:c r="D8" s="15" t="n">
        <x:f>IF(OR(ISBLANK(B8),ISBLANK(C8)),"Pendiente",IF(OR(NOT(ISNUMBER(B8)),NOT(ISNUMBER(C8)),B8&lt;0,C8&lt;0,B8&gt;C8,MOD(B8,1)&lt;&gt;0,MOD(C8,1)&lt;&gt;0),"Revisar datos",IF(C8=0,"No evaluable",B8/C8)))</x:f>
        <x:v>0.8</x:v>
      </x:c>
      <x:c r="E8" s="16" t="n">
        <x:v>0.9</x:v>
      </x:c>
      <x:c r="F8" s="4" t="str">
        <x:f>IF(ISNUMBER(D8),IF(ISBLANK(E8),"Pendiente de criterio",IF(OR(NOT(ISNUMBER(E8)),E8&lt;0,E8&gt;1),"Revisar criterio",IF(D8&gt;=E8,"Dentro del criterio","Revisar desviación"))),D8)</x:f>
        <x:v>Revisar desviación</x:v>
      </x:c>
    </x:row>
    <x:row r="9" ht="44" customHeight="1">
      <x:c r="A9" s="4" t="str">
        <x:v>Revisión previa acreditada</x:v>
      </x:c>
      <x:c r="B9" s="17" t="n">
        <x:v>11</x:v>
      </x:c>
      <x:c r="C9" s="17" t="n">
        <x:v>12</x:v>
      </x:c>
      <x:c r="D9" s="15" t="n">
        <x:f>IF(OR(ISBLANK(B9),ISBLANK(C9)),"Pendiente",IF(OR(NOT(ISNUMBER(B9)),NOT(ISNUMBER(C9)),B9&lt;0,C9&lt;0,B9&gt;C9,MOD(B9,1)&lt;&gt;0,MOD(C9,1)&lt;&gt;0),"Revisar datos",IF(C9=0,"No evaluable",B9/C9)))</x:f>
        <x:v>0.9166666666666666</x:v>
      </x:c>
      <x:c r="E9" s="16" t="n">
        <x:v>1</x:v>
      </x:c>
      <x:c r="F9" s="4" t="str">
        <x:f>IF(ISNUMBER(D9),IF(ISBLANK(E9),"Pendiente de criterio",IF(OR(NOT(ISNUMBER(E9)),E9&lt;0,E9&gt;1),"Revisar criterio",IF(D9&gt;=E9,"Dentro del criterio","Revisar desviación"))),D9)</x:f>
        <x:v>Revisar desviación</x:v>
      </x:c>
    </x:row>
    <x:row r="10" ht="44" customHeight="1">
      <x:c r="A10" s="4" t="str">
        <x:v>Contención efectiva a tiempo</x:v>
      </x:c>
      <x:c r="B10" s="17"/>
      <x:c r="C10" s="17" t="n">
        <x:v>1</x:v>
      </x:c>
      <x:c r="D10" s="15" t="str">
        <x:f>IF(OR(ISBLANK(B10),ISBLANK(C10)),"Pendiente",IF(OR(NOT(ISNUMBER(B10)),NOT(ISNUMBER(C10)),B10&lt;0,C10&lt;0,B10&gt;C10,MOD(B10,1)&lt;&gt;0,MOD(C10,1)&lt;&gt;0),"Revisar datos",IF(C10=0,"No evaluable",B10/C10)))</x:f>
        <x:v>Pendiente</x:v>
      </x:c>
      <x:c r="E10" s="16" t="n">
        <x:v>0.9</x:v>
      </x:c>
      <x:c r="F10" s="4" t="str">
        <x:f>IF(ISNUMBER(D10),IF(ISBLANK(E10),"Pendiente de criterio",IF(OR(NOT(ISNUMBER(E10)),E10&lt;0,E10&gt;1),"Revisar criterio",IF(D10&gt;=E10,"Dentro del criterio","Revisar desviación"))),D10)</x:f>
        <x:v>Pendiente</x:v>
      </x:c>
    </x:row>
    <x:row r="11" ht="24" customHeight="1">
      <x:c r="A11" s="2"/>
      <x:c r="B11" s="2"/>
      <x:c r="C11" s="2"/>
      <x:c r="D11" s="2"/>
      <x:c r="E11" s="2"/>
      <x:c r="F11" s="2"/>
    </x:row>
    <x:row r="12" ht="42" customHeight="1">
      <x:c r="A12" s="4" t="str">
        <x:v>Uso de las celdas</x:v>
      </x:c>
      <x:c r="B12" s="4" t="str">
        <x:v>Amarillo: entrada editable. Las fórmulas se conservan. Pendiente y no evaluable requieren explicación; no significan cumplimiento.</x:v>
      </x:c>
      <x:c r="C12" s="4"/>
      <x:c r="D12" s="4"/>
      <x:c r="E12" s="4"/>
      <x:c r="F12" s="4"/>
    </x:row>
    <x:row r="13" ht="50" customHeight="1">
      <x:c r="A13" s="4" t="str">
        <x:v>Reglas del ejemplo</x:v>
      </x:c>
      <x:c r="B13" s="4" t="str">
        <x:v>El 90 % del clasificador procede del criterio didáctico del módulo 9. Otros objetivos y límites son propuestas del ejercicio, no requisitos ISO ni compromisos aprobados.</x:v>
      </x:c>
      <x:c r="C13" s="4"/>
      <x:c r="D13" s="4"/>
      <x:c r="E13" s="4"/>
      <x:c r="F13" s="4"/>
    </x:row>
    <x:row r="14" ht="50" customHeight="1">
      <x:c r="A14" s="4" t="str">
        <x:v>Alcance admitido</x:v>
      </x:c>
      <x:c r="B14" s="4" t="str">
        <x:v>Laboratorios: filas 16 a 75 (60 registros). Rellena filas reservadas. Para superar 60, amplía todas las fórmulas, validaciones y fuentes; no basta con pegar fuera del rango.</x:v>
      </x:c>
      <x:c r="C14" s="4"/>
      <x:c r="D14" s="4"/>
      <x:c r="E14" s="4"/>
      <x:c r="F14" s="4"/>
    </x:row>
    <x:row r="15" ht="24" customHeight="1">
      <x:c r="A15" s="2"/>
      <x:c r="B15" s="2"/>
      <x:c r="C15" s="2"/>
      <x:c r="D15" s="2"/>
      <x:c r="E15" s="2"/>
      <x:c r="F15" s="2"/>
    </x:row>
    <x:row r="16" ht="65" customHeight="1">
      <x:c r="A16" s="4" t="str">
        <x:v>1 Sensibilidad crítica</x:v>
      </x:c>
      <x:c r="B16" s="4" t="str">
        <x:v>SYS-003 / USO-004. Críticas detectadas / críticas de referencia elegibles. Fuente: hoja Clasificador, referencia independiente.</x:v>
      </x:c>
      <x:c r="C16" s="4"/>
      <x:c r="D16" s="4"/>
      <x:c r="E16" s="4"/>
      <x:c r="F16" s="4"/>
    </x:row>
    <x:row r="17" ht="60" customHeight="1">
      <x:c r="A17" s="4" t="str">
        <x:v>Frecuencia y criterio</x:v>
      </x:c>
      <x:c r="B17" s="4" t="str">
        <x:v>Por cada conjunto evaluado y tras cambios. Propuesta: propietario y supervisor del clasificador. Criterio previo del ejercicio: 90 %.</x:v>
      </x:c>
      <x:c r="C17" s="4"/>
      <x:c r="D17" s="4"/>
      <x:c r="E17" s="4"/>
      <x:c r="F17" s="4"/>
    </x:row>
    <x:row r="18" ht="64" customHeight="1">
      <x:c r="A18" s="4" t="str">
        <x:v>Interpretación y acción</x:v>
      </x:c>
      <x:c r="B18" s="4" t="str">
        <x:v>Una desviación exige revisar referencia, composición, configuración e integración. R-001 e IMP-001. No demuestra causa ni despliegue de v2.</x:v>
      </x:c>
      <x:c r="C18" s="4"/>
      <x:c r="D18" s="4"/>
      <x:c r="E18" s="4"/>
      <x:c r="F18" s="4"/>
    </x:row>
    <x:row r="19" ht="24" customHeight="1">
      <x:c r="A19" s="2"/>
      <x:c r="B19" s="2"/>
      <x:c r="C19" s="2"/>
      <x:c r="D19" s="2"/>
      <x:c r="E19" s="2"/>
      <x:c r="F19" s="2"/>
    </x:row>
    <x:row r="20" ht="65" customHeight="1">
      <x:c r="A20" s="4" t="str">
        <x:v>2 Derivación del chatbot</x:v>
      </x:c>
      <x:c r="B20" s="4" t="str">
        <x:v>USO-003. Derivaciones con atención humana efectiva dentro del límite / derivaciones elegibles de ventana madura. Fuente: registro de derivación y atención.</x:v>
      </x:c>
      <x:c r="C20" s="4"/>
      <x:c r="D20" s="4"/>
      <x:c r="E20" s="4"/>
      <x:c r="F20" s="4"/>
    </x:row>
    <x:row r="21" ht="60" customHeight="1">
      <x:c r="A21" s="4" t="str">
        <x:v>Frecuencia y criterio</x:v>
      </x:c>
      <x:c r="B21" s="4" t="str">
        <x:v>Límite temporal propuesto en el ejemplo: 10 minutos desde derivación hasta primera atención humana. Objetivo propuesto: 90 %. Frecuencia: revisión diaria de ventana cerrada.</x:v>
      </x:c>
      <x:c r="C21" s="4"/>
      <x:c r="D21" s="4"/>
      <x:c r="E21" s="4"/>
      <x:c r="F21" s="4"/>
    </x:row>
    <x:row r="22" ht="64" customHeight="1">
      <x:c r="A22" s="4" t="str">
        <x:v>Interpretación y acción</x:v>
      </x:c>
      <x:c r="B22" s="4" t="str">
        <x:v>Si el plazo aún no vence, conserva el pendiente fuera de la población madura con su razón. Atención no equivale a resolución. Revisar capacidad y SUP-001 / RET-001.</x:v>
      </x:c>
      <x:c r="C22" s="4"/>
      <x:c r="D22" s="4"/>
      <x:c r="E22" s="4"/>
      <x:c r="F22" s="4"/>
    </x:row>
    <x:row r="23" ht="24" customHeight="1">
      <x:c r="A23" s="2"/>
      <x:c r="B23" s="2"/>
      <x:c r="C23" s="2"/>
      <x:c r="D23" s="2"/>
      <x:c r="E23" s="2"/>
      <x:c r="F23" s="2"/>
    </x:row>
    <x:row r="24" ht="65" customHeight="1">
      <x:c r="A24" s="4" t="str">
        <x:v>3 Revisión del copiloto</x:v>
      </x:c>
      <x:c r="B24" s="4" t="str">
        <x:v>Usos que requieren revisión con evidencia humana anterior al uso o publicación / todos los usos de ese alcance que requieren revisión. Fuente: registro de revisión enlazado con salida.</x:v>
      </x:c>
      <x:c r="C24" s="4"/>
      <x:c r="D24" s="4"/>
      <x:c r="E24" s="4"/>
      <x:c r="F24" s="4"/>
    </x:row>
    <x:row r="25" ht="60" customHeight="1">
      <x:c r="A25" s="4" t="str">
        <x:v>Frecuencia y criterio</x:v>
      </x:c>
      <x:c r="B25" s="4" t="str">
        <x:v>Propuesta: revisión diaria por propietario y supervisor. Objetivo del ejercicio: 100 % del alcance obligatorio; no expresa exactitud universal del modelo.</x:v>
      </x:c>
      <x:c r="C25" s="4"/>
      <x:c r="D25" s="4"/>
      <x:c r="E25" s="4"/>
      <x:c r="F25" s="4"/>
    </x:row>
    <x:row r="26" ht="64" customHeight="1">
      <x:c r="A26" s="4" t="str">
        <x:v>Interpretación y acción</x:v>
      </x:c>
      <x:c r="B26" s="4" t="str">
        <x:v>Falta de registro no prueba ausencia de revisión. Verificar evidencia y condiciones de uso. El ID se toma del inventario, sin inventar uno en este ejemplo.</x:v>
      </x:c>
      <x:c r="C26" s="4"/>
      <x:c r="D26" s="4"/>
      <x:c r="E26" s="4"/>
      <x:c r="F26" s="4"/>
    </x:row>
    <x:row r="27" ht="24" customHeight="1">
      <x:c r="A27" s="2"/>
      <x:c r="B27" s="2"/>
      <x:c r="C27" s="2"/>
      <x:c r="D27" s="2"/>
      <x:c r="E27" s="2"/>
      <x:c r="F27" s="2"/>
    </x:row>
    <x:row r="28" ht="65" customHeight="1">
      <x:c r="A28" s="4" t="str">
        <x:v>4 Contención de incidentes</x:v>
      </x:c>
      <x:c r="B28" s="4" t="str">
        <x:v>Incidentes prioritarios elegibles con contención efectiva comprobada dentro del objetivo interno / incidentes prioritarios elegibles de ventana madura. Fuente: INC-001.</x:v>
      </x:c>
      <x:c r="C28" s="4"/>
      <x:c r="D28" s="4"/>
      <x:c r="E28" s="4"/>
      <x:c r="F28" s="4"/>
    </x:row>
    <x:row r="29" ht="60" customHeight="1">
      <x:c r="A29" s="4" t="str">
        <x:v>Frecuencia y criterio</x:v>
      </x:c>
      <x:c r="B29" s="4" t="str">
        <x:v>Objetivo temporal propuesto: 15 minutos desde detección hasta contención efectiva de alcance delimitado. Meta propuesta: 90 %. Responsable propuesto: coordinador del incidente.</x:v>
      </x:c>
      <x:c r="C29" s="4"/>
      <x:c r="D29" s="4"/>
      <x:c r="E29" s="4"/>
      <x:c r="F29" s="4"/>
    </x:row>
    <x:row r="30" ht="64" customHeight="1">
      <x:c r="A30" s="4" t="str">
        <x:v>Interpretación y acción</x:v>
      </x:c>
      <x:c r="B30" s="4" t="str">
        <x:v>En T10-014 la derivación a las 09:20 no prueba contención global. Numerador pendiente; un cierre de ticket no es prueba de contención. No se calcula 0 % por falta de evidencia.</x:v>
      </x:c>
      <x:c r="C30" s="4"/>
      <x:c r="D30" s="4"/>
      <x:c r="E30" s="4"/>
      <x:c r="F30" s="4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66" customHeight="1">
      <x:c r="A33" s="4" t="str">
        <x:v>Registro de fuente y cobertura</x:v>
      </x:c>
      <x:c r="B33" s="4" t="str">
        <x:v>Conserva: localizador de fuente, versión, corte, total observado, elegibles, excluidos con motivo, pendientes y responsable. Los recuentos manuales se obtienen de la misma población. No promedies tasas con distinto denominador.</x:v>
      </x:c>
      <x:c r="C33" s="4"/>
      <x:c r="D33" s="4"/>
      <x:c r="E33" s="4"/>
      <x:c r="F33" s="4"/>
    </x:row>
    <x:row r="34" ht="58" customHeight="1">
      <x:c r="A34" s="4" t="str">
        <x:v>Fuente chatbot</x:v>
      </x:c>
      <x:c r="B34" s="18" t="str">
        <x:v>LAB-CHAT-10: 12 derivaciones ficticias. 10 con plazo vencido; 8 atendidas ≤10 min y 2 &gt;10 min. Otras 2 aún no observables. Validación de corte propuesta.</x:v>
      </x:c>
      <x:c r="C34" s="18"/>
      <x:c r="D34" s="18"/>
      <x:c r="E34" s="18"/>
      <x:c r="F34" s="18"/>
    </x:row>
    <x:row r="35" ht="58" customHeight="1">
      <x:c r="A35" s="4" t="str">
        <x:v>Fuente copiloto</x:v>
      </x:c>
      <x:c r="B35" s="18" t="str">
        <x:v>LAB-COP-10: 12 usos ficticios sujetos a revisión previa. 11 con evidencia previa; 1 sin evidencia localizada. Verificar antes de inferir falta de revisión.</x:v>
      </x:c>
      <x:c r="C35" s="18"/>
      <x:c r="D35" s="18"/>
      <x:c r="E35" s="18"/>
      <x:c r="F35" s="18"/>
    </x:row>
    <x:row r="36" ht="58" customHeight="1">
      <x:c r="A36" s="4" t="str">
        <x:v>Fuente incidentes</x:v>
      </x:c>
      <x:c r="B36" s="18" t="str">
        <x:v>T10-014: 1 incidente prioritario provisional. Contención efectiva y alcance pendientes. La ventana madura y la propuesta de 15 min requieren confirmar tiempos y cobertura.</x:v>
      </x:c>
      <x:c r="C36" s="18"/>
      <x:c r="D36" s="18"/>
      <x:c r="E36" s="18"/>
      <x:c r="F36" s="18"/>
    </x:row>
    <x:row r="37" ht="24" customHeight="1">
      <x:c r="A37" s="2"/>
      <x:c r="B37" s="2"/>
      <x:c r="C37" s="2"/>
      <x:c r="D37" s="2"/>
      <x:c r="E37" s="2"/>
      <x:c r="F37" s="2"/>
    </x:row>
    <x:row r="38" ht="55" customHeight="1">
      <x:c r="A38" s="4" t="str">
        <x:v>Alerta y restricción</x:v>
      </x:c>
      <x:c r="B38" s="4" t="str">
        <x:v>Registra señal, criterio previo, ventana, responsable, autoridad, acción y siguiente revisión. Una alerta inicia valoración; no determina automáticamente incidente, daño ni causa.</x:v>
      </x:c>
      <x:c r="C38" s="4"/>
      <x:c r="D38" s="4"/>
      <x:c r="E38" s="4"/>
      <x:c r="F38" s="4"/>
    </x:row>
    <x:row r="39" ht="55" customHeight="1">
      <x:c r="A39" s="4" t="str">
        <x:v>Parada y alternativa</x:v>
      </x:c>
      <x:c r="B39" s="4" t="str">
        <x:v>Define el alcance que puede detenerse, señal independiente verificable, quién actúa, capacidad humana, registro y criterio para reanudar. Prueba la regla antes de confiar en ella.</x:v>
      </x:c>
      <x:c r="C39" s="4"/>
      <x:c r="D39" s="4"/>
      <x:c r="E39" s="4"/>
      <x:c r="F39" s="4"/>
    </x:row>
    <x:row r="40" ht="58" customHeight="1">
      <x:c r="A40" s="4" t="str">
        <x:v>Decisión propuesta</x:v>
      </x:c>
      <x:c r="B40" s="18" t="str">
        <x:v>Revisar la sensibilidad si baja del criterio. Comprobar atención tardía del chatbot y evidencia del copiloto. Mantener T10-014 abierto para alcance, causa y contención.</x:v>
      </x:c>
      <x:c r="C40" s="18"/>
      <x:c r="D40" s="18"/>
      <x:c r="E40" s="18"/>
      <x:c r="F40" s="18"/>
    </x:row>
    <x:row r="41" ht="24" customHeight="1">
      <x:c r="A41" s="2"/>
      <x:c r="B41" s="2"/>
      <x:c r="C41" s="2"/>
      <x:c r="D41" s="2"/>
      <x:c r="E41" s="2"/>
      <x:c r="F41" s="2"/>
    </x:row>
    <x:row r="42" ht="42" customHeight="1">
      <x:c r="A42" s="4" t="str">
        <x:v>Catálogo complementario</x:v>
      </x:c>
      <x:c r="B42" s="4" t="str">
        <x:v>Añade métricas según riesgos no cubiertos por estos cuatro indicadores. Cada tasa conserva su población y las condiciones de observación.</x:v>
      </x:c>
      <x:c r="C42" s="4"/>
      <x:c r="D42" s="4"/>
      <x:c r="E42" s="4"/>
      <x:c r="F42" s="4"/>
    </x:row>
    <x:row r="43" ht="24" customHeight="1">
      <x:c r="A43" s="2"/>
      <x:c r="B43" s="2"/>
      <x:c r="C43" s="2"/>
      <x:c r="D43" s="2"/>
      <x:c r="E43" s="2"/>
      <x:c r="F43" s="2"/>
    </x:row>
    <x:row r="44" ht="44" customHeight="1">
      <x:c r="A44" s="4" t="str">
        <x:v>Exactitud</x:v>
      </x:c>
      <x:c r="B44" s="4" t="str">
        <x:v>Aciertos totales / casos con referencia válida. Puede ocultar fallos de clases pequeñas.</x:v>
      </x:c>
      <x:c r="C44" s="4"/>
      <x:c r="D44" s="4"/>
      <x:c r="E44" s="4"/>
      <x:c r="F44" s="4"/>
    </x:row>
    <x:row r="45" ht="44" customHeight="1">
      <x:c r="A45" s="4" t="str">
        <x:v>Precisión crítica</x:v>
      </x:c>
      <x:c r="B45" s="4" t="str">
        <x:v>Críticas correctas / todas las predicciones críticas. Necesita falsos positivos; no se obtiene solo de 9/10.</x:v>
      </x:c>
      <x:c r="C45" s="4"/>
      <x:c r="D45" s="4"/>
      <x:c r="E45" s="4"/>
      <x:c r="F45" s="4"/>
    </x:row>
    <x:row r="46" ht="44" customHeight="1">
      <x:c r="A46" s="4" t="str">
        <x:v>Corrección humana</x:v>
      </x:c>
      <x:c r="B46" s="4" t="str">
        <x:v>Salidas modificadas / salidas revisadas del mismo alcance. Revisión, modificación y error son distintos.</x:v>
      </x:c>
      <x:c r="C46" s="4"/>
      <x:c r="D46" s="4"/>
      <x:c r="E46" s="4"/>
      <x:c r="F46" s="4"/>
    </x:row>
    <x:row r="47" ht="44" customHeight="1">
      <x:c r="A47" s="4" t="str">
        <x:v>Alucinaciones</x:v>
      </x:c>
      <x:c r="B47" s="4" t="str">
        <x:v>Afirmaciones o respuestas no respaldadas según método definido / unidades revisadas. Identificar unidad, revisión y gravedad.</x:v>
      </x:c>
      <x:c r="C47" s="4"/>
      <x:c r="D47" s="4"/>
      <x:c r="E47" s="4"/>
      <x:c r="F47" s="4"/>
    </x:row>
    <x:row r="48" ht="44" customHeight="1">
      <x:c r="A48" s="4" t="str">
        <x:v>Latencia</x:v>
      </x:c>
      <x:c r="B48" s="4" t="str">
        <x:v>P50, P95 inclusivo y máximo sobre duraciones válidas. Fallos y timeouts se muestran aparte en Latencias.</x:v>
      </x:c>
      <x:c r="C48" s="4"/>
      <x:c r="D48" s="4"/>
      <x:c r="E48" s="4"/>
      <x:c r="F48" s="4"/>
    </x:row>
    <x:row r="49" ht="44" customHeight="1">
      <x:c r="A49" s="4" t="str">
        <x:v>Satisfacción</x:v>
      </x:c>
      <x:c r="B49" s="4" t="str">
        <x:v>Resultado y respuestas recibidas / población invitada. Separar tasa de respuesta y sesgo de participación.</x:v>
      </x:c>
      <x:c r="C49" s="4"/>
      <x:c r="D49" s="4"/>
      <x:c r="E49" s="4"/>
      <x:c r="F49" s="4"/>
    </x:row>
    <x:row r="50" ht="44" customHeight="1">
      <x:c r="A50" s="4" t="str">
        <x:v>Segmentos</x:v>
      </x:c>
      <x:c r="B50" s="4" t="str">
        <x:v>Comparaciones con mismo método, referencia y cobertura. Evitar divulgar grupos identificables.</x:v>
      </x:c>
      <x:c r="C50" s="4"/>
      <x:c r="D50" s="4"/>
      <x:c r="E50" s="4"/>
      <x:c r="F50" s="4"/>
    </x:row>
    <x:row r="51" ht="24" customHeight="1">
      <x:c r="A51" s="2"/>
      <x:c r="B51" s="2"/>
      <x:c r="C51" s="2"/>
      <x:c r="D51" s="2"/>
      <x:c r="E51" s="2"/>
      <x:c r="F51" s="2"/>
    </x:row>
    <x:row r="52" ht="60" customHeight="1">
      <x:c r="A52" s="4" t="str">
        <x:v>Pendientes y responsables</x:v>
      </x:c>
      <x:c r="B52" s="18" t="str">
        <x:v>Propuestos: propietario de cada uso y responsable SGIA. Pendiente: aprobar metas, verificar fuentes, evaluar obligaciones y probar reglas. Ninguna propuesta acredita implantación.</x:v>
      </x:c>
      <x:c r="C52" s="18"/>
      <x:c r="D52" s="18"/>
      <x:c r="E52" s="18"/>
      <x:c r="F52" s="18"/>
    </x:row>
    <x:row r="53" ht="24" customHeight="1">
      <x:c r="A53" s="2"/>
      <x:c r="B53" s="2"/>
      <x:c r="C53" s="2"/>
      <x:c r="D53" s="2"/>
      <x:c r="E53" s="2"/>
      <x:c r="F53" s="2"/>
    </x:row>
    <x:row r="54" ht="48" customHeight="1">
      <x:c r="A54" s="4" t="str">
        <x:v>Ejercicio 1</x:v>
      </x:c>
      <x:c r="B54" s="4" t="str">
        <x:v>En Clasificador, añade en fila 26 una crítica no detectada y luego otra en fila 27. Explica 9/10, 9/11 y 9/12. No cambies el divisor sin cambiar registros.</x:v>
      </x:c>
      <x:c r="C54" s="4"/>
      <x:c r="D54" s="4"/>
      <x:c r="E54" s="4"/>
      <x:c r="F54" s="4"/>
    </x:row>
    <x:row r="55" ht="48" customHeight="1">
      <x:c r="A55" s="4" t="str">
        <x:v>Ejercicio 2</x:v>
      </x:c>
      <x:c r="B55" s="4" t="str">
        <x:v>En Latencias, cambia E35 de 2000 a 10000 ms. Compara P50, P95 y máximo. Después devuelve E35 a 2000. Añade un timeout sin inventarle una duración.</x:v>
      </x:c>
      <x:c r="C55" s="4"/>
      <x:c r="D55" s="4"/>
      <x:c r="E55" s="4"/>
      <x:c r="F55" s="4"/>
    </x:row>
    <x:row r="56" ht="48" customHeight="1">
      <x:c r="A56" s="4" t="str">
        <x:v>Ejercicio 3</x:v>
      </x:c>
      <x:c r="B56" s="4" t="str">
        <x:v>Vacía una etiqueta requerida, duplica un ID o deja un motivo de exclusión vacío. Comprueba el estado y explica por qué el resultado exige revisión.</x:v>
      </x:c>
      <x:c r="C56" s="4"/>
      <x:c r="D56" s="4"/>
      <x:c r="E56" s="4"/>
      <x:c r="F56" s="4"/>
    </x:row>
    <x:row r="57" ht="24" customHeight="1">
      <x:c r="A57" s="2"/>
      <x:c r="B57" s="2"/>
      <x:c r="C57" s="2"/>
      <x:c r="D57" s="2"/>
      <x:c r="E57" s="2"/>
      <x:c r="F57" s="2"/>
    </x:row>
    <x:row r="58" ht="42" customHeight="1">
      <x:c r="A58" s="4" t="str">
        <x:v>Autor y curso</x:v>
      </x:c>
      <x:c r="B58" s="4" t="str">
        <x:v>José Manuel Hernández Agudo. Fundamentos del SGIA e ISO/IEC 42001. Los ejemplos son datos sintéticos del curso.</x:v>
      </x:c>
      <x:c r="C58" s="4"/>
      <x:c r="D58" s="4"/>
      <x:c r="E58" s="4"/>
      <x:c r="F58" s="4"/>
    </x:row>
    <x:row r="59" ht="24" customHeight="1">
      <x:c r="A59" s="2"/>
      <x:c r="B59" s="2"/>
      <x:c r="C59" s="2"/>
      <x:c r="D59" s="2"/>
      <x:c r="E59" s="2"/>
      <x:c r="F59" s="2"/>
    </x:row>
    <x:row r="60" ht="24" customHeight="1">
      <x:c r="A60" s="2"/>
      <x:c r="B60" s="2"/>
      <x:c r="C60" s="2"/>
      <x:c r="D60" s="2"/>
      <x:c r="E60" s="2"/>
      <x:c r="F60" s="2"/>
    </x:row>
    <x:row r="61" ht="24" customHeight="1">
      <x:c r="A61" s="2"/>
      <x:c r="B61" s="2"/>
      <x:c r="C61" s="2"/>
      <x:c r="D61" s="2"/>
      <x:c r="E61" s="2"/>
      <x:c r="F61" s="2"/>
    </x:row>
    <x:row r="62" ht="24" customHeight="1">
      <x:c r="A62" s="2"/>
      <x:c r="B62" s="2"/>
      <x:c r="C62" s="2"/>
      <x:c r="D62" s="2"/>
      <x:c r="E62" s="2"/>
      <x:c r="F62" s="2"/>
    </x:row>
    <x:row r="63" ht="24" customHeight="1">
      <x:c r="A63" s="2"/>
      <x:c r="B63" s="2"/>
      <x:c r="C63" s="2"/>
      <x:c r="D63" s="2"/>
      <x:c r="E63" s="2"/>
      <x:c r="F63" s="2"/>
    </x:row>
    <x:row r="64" ht="24" customHeight="1">
      <x:c r="A64" s="2"/>
      <x:c r="B64" s="2"/>
      <x:c r="C64" s="2"/>
      <x:c r="D64" s="2"/>
      <x:c r="E64" s="2"/>
      <x:c r="F64" s="2"/>
    </x:row>
    <x:row r="65" ht="24" customHeight="1">
      <x:c r="A65" s="2"/>
      <x:c r="B65" s="2"/>
      <x:c r="C65" s="2"/>
      <x:c r="D65" s="2"/>
      <x:c r="E65" s="2"/>
      <x:c r="F65" s="2"/>
    </x:row>
    <x:row r="66" ht="24" customHeight="1">
      <x:c r="A66" s="2"/>
      <x:c r="B66" s="2"/>
      <x:c r="C66" s="2"/>
      <x:c r="D66" s="2"/>
      <x:c r="E66" s="2"/>
      <x:c r="F66" s="2"/>
    </x:row>
    <x:row r="67" ht="24" customHeight="1">
      <x:c r="A67" s="2"/>
      <x:c r="B67" s="2"/>
      <x:c r="C67" s="2"/>
      <x:c r="D67" s="2"/>
      <x:c r="E67" s="2"/>
      <x:c r="F67" s="2"/>
    </x:row>
    <x:row r="68" ht="24" customHeight="1">
      <x:c r="A68" s="2"/>
      <x:c r="B68" s="2"/>
      <x:c r="C68" s="2"/>
      <x:c r="D68" s="2"/>
      <x:c r="E68" s="2"/>
      <x:c r="F68" s="2"/>
    </x:row>
    <x:row r="69" ht="24" customHeight="1">
      <x:c r="A69" s="2"/>
      <x:c r="B69" s="2"/>
      <x:c r="C69" s="2"/>
      <x:c r="D69" s="2"/>
      <x:c r="E69" s="2"/>
      <x:c r="F69" s="2"/>
    </x:row>
    <x:row r="70" ht="24" customHeight="1">
      <x:c r="A70" s="2"/>
      <x:c r="B70" s="2"/>
      <x:c r="C70" s="2"/>
      <x:c r="D70" s="2"/>
      <x:c r="E70" s="2"/>
      <x:c r="F70" s="2"/>
    </x:row>
    <x:row r="71" ht="24" customHeight="1">
      <x:c r="A71" s="2"/>
      <x:c r="B71" s="2"/>
      <x:c r="C71" s="2"/>
      <x:c r="D71" s="2"/>
      <x:c r="E71" s="2"/>
      <x:c r="F71" s="2"/>
    </x:row>
    <x:row r="72" ht="24" customHeight="1">
      <x:c r="A72" s="2"/>
      <x:c r="B72" s="2"/>
      <x:c r="C72" s="2"/>
      <x:c r="D72" s="2"/>
      <x:c r="E72" s="2"/>
      <x:c r="F72" s="2"/>
    </x:row>
    <x:row r="73" ht="24" customHeight="1">
      <x:c r="A73" s="2"/>
      <x:c r="B73" s="2"/>
      <x:c r="C73" s="2"/>
      <x:c r="D73" s="2"/>
      <x:c r="E73" s="2"/>
      <x:c r="F73" s="2"/>
    </x:row>
    <x:row r="74" ht="24" customHeight="1">
      <x:c r="A74" s="2"/>
      <x:c r="B74" s="2"/>
      <x:c r="C74" s="2"/>
      <x:c r="D74" s="2"/>
      <x:c r="E74" s="2"/>
      <x:c r="F74" s="2"/>
    </x:row>
  </x:sheetData>
  <x:mergeCells>
    <x:mergeCell ref="A2:F2"/>
    <x:mergeCell ref="B4:F4"/>
    <x:mergeCell ref="B5:F5"/>
    <x:mergeCell ref="B12:F12"/>
    <x:mergeCell ref="B13:F13"/>
    <x:mergeCell ref="B14:F14"/>
    <x:mergeCell ref="B16:F16"/>
    <x:mergeCell ref="B17:F17"/>
    <x:mergeCell ref="B18:F18"/>
    <x:mergeCell ref="B20:F20"/>
    <x:mergeCell ref="B21:F21"/>
    <x:mergeCell ref="B22:F22"/>
    <x:mergeCell ref="B24:F24"/>
    <x:mergeCell ref="B25:F25"/>
    <x:mergeCell ref="B26:F26"/>
    <x:mergeCell ref="B28:F28"/>
    <x:mergeCell ref="B29:F29"/>
    <x:mergeCell ref="B30:F30"/>
    <x:mergeCell ref="B33:F33"/>
    <x:mergeCell ref="B34:F34"/>
    <x:mergeCell ref="B35:F35"/>
    <x:mergeCell ref="B36:F36"/>
    <x:mergeCell ref="B38:F38"/>
    <x:mergeCell ref="B39:F39"/>
    <x:mergeCell ref="B40:F40"/>
    <x:mergeCell ref="B42:F42"/>
    <x:mergeCell ref="B44:F44"/>
    <x:mergeCell ref="B45:F45"/>
    <x:mergeCell ref="B46:F46"/>
    <x:mergeCell ref="B47:F47"/>
    <x:mergeCell ref="B48:F48"/>
    <x:mergeCell ref="B49:F49"/>
    <x:mergeCell ref="B50:F50"/>
    <x:mergeCell ref="B52:F52"/>
    <x:mergeCell ref="B54:F54"/>
    <x:mergeCell ref="B55:F55"/>
    <x:mergeCell ref="B56:F56"/>
    <x:mergeCell ref="B58:F58"/>
  </x:mergeCells>
  <x:conditionalFormatting sqref="F7:F10">
    <x:cfRule type="containsText" dxfId="0" priority="1" operator="containsText" text="Pendiente"/>
    <x:cfRule type="containsText" dxfId="1" priority="2" operator="containsText" text="Revisar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4" hidden="0" customWidth="1"/>
    <x:col min="4" max="4" width="19" hidden="0" customWidth="1"/>
    <x:col min="5" max="5" width="19" hidden="0" customWidth="1"/>
    <x:col min="6" max="6" width="33" hidden="0" customWidth="1"/>
    <x:col min="7" max="7" width="31" hidden="0" customWidth="1"/>
    <x:col min="8" max="8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Laboratorio de sensibilidad crítica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38" customHeight="1">
      <x:c r="A4" s="4" t="str">
        <x:v>Ventana elegida</x:v>
      </x:c>
      <x:c r="B4" s="9" t="str">
        <x:v>LAB-10</x:v>
      </x:c>
      <x:c r="C4" s="2"/>
      <x:c r="D4" s="8" t="str">
        <x:v>Referencia M9</x:v>
      </x:c>
      <x:c r="E4" s="8" t="str">
        <x:v>Total</x:v>
      </x:c>
      <x:c r="F4" s="8" t="str">
        <x:v>Aciertos</x:v>
      </x:c>
      <x:c r="G4" s="8" t="str">
        <x:v>Críticas detectadas</x:v>
      </x:c>
      <x:c r="H4" s="2"/>
    </x:row>
    <x:row r="5" ht="34" customHeight="1">
      <x:c r="A5" s="4" t="str">
        <x:v>Críticas detectadas</x:v>
      </x:c>
      <x:c r="B5" s="2" t="n">
        <x:f>COUNTIFS(C16:C75,"Sí",D16:D75,"Crítica",E16:E75,"Crítica",G16:G75,"Válido")</x:f>
        <x:v>9</x:v>
      </x:c>
      <x:c r="C5" s="2"/>
      <x:c r="D5" s="2" t="str">
        <x:v>v1</x:v>
      </x:c>
      <x:c r="E5" s="2" t="n">
        <x:v>100</x:v>
      </x:c>
      <x:c r="F5" s="2" t="n">
        <x:v>90</x:v>
      </x:c>
      <x:c r="G5" s="2" t="n">
        <x:v>9</x:v>
      </x:c>
      <x:c r="H5" s="2"/>
    </x:row>
    <x:row r="6" ht="34" customHeight="1">
      <x:c r="A6" s="4" t="str">
        <x:v>Críticas de referencia</x:v>
      </x:c>
      <x:c r="B6" s="2" t="n">
        <x:f>COUNTIFS(C16:C75,"Sí",D16:D75,"Crítica",G16:G75,"Válido")</x:f>
        <x:v>10</x:v>
      </x:c>
      <x:c r="C6" s="2"/>
      <x:c r="D6" s="2" t="str">
        <x:v>v2</x:v>
      </x:c>
      <x:c r="E6" s="2" t="n">
        <x:v>100</x:v>
      </x:c>
      <x:c r="F6" s="2" t="n">
        <x:v>94</x:v>
      </x:c>
      <x:c r="G6" s="2" t="n">
        <x:v>7</x:v>
      </x:c>
      <x:c r="H6" s="2"/>
    </x:row>
    <x:row r="7" ht="34" customHeight="1">
      <x:c r="A7" s="4" t="str">
        <x:v>Sensibilidad crítica</x:v>
      </x:c>
      <x:c r="B7" s="10" t="n">
        <x:f>IF(B8&gt;0,"Pendiente",IF(B6=0,"No evaluable",B5/B6))</x:f>
        <x:v>0.9</x:v>
      </x:c>
      <x:c r="C7" s="2"/>
      <x:c r="D7" s="4" t="str">
        <x:v>Críticas de referencia</x:v>
      </x:c>
      <x:c r="E7" s="2" t="n">
        <x:v>10</x:v>
      </x:c>
      <x:c r="F7" s="2"/>
      <x:c r="G7" s="2"/>
      <x:c r="H7" s="2"/>
    </x:row>
    <x:row r="8" ht="34" customHeight="1">
      <x:c r="A8" s="4" t="str">
        <x:v>Registros pendientes</x:v>
      </x:c>
      <x:c r="B8" s="2" t="n">
        <x:f>COUNTIFS(G16:G75,"Pendiente de identificación")+COUNTIFS(G16:G75,"Revisar ID duplicado")+COUNTIFS(G16:G75,"Revisar inclusión")+COUNTIFS(G16:G75,"Pendiente de motivo")+COUNTIFS(G16:G75,"Pendiente de etiqueta")+COUNTIFS(G16:G75,"Revisar etiqueta")</x:f>
        <x:v>0</x:v>
      </x:c>
      <x:c r="C8" s="2"/>
      <x:c r="D8" s="4" t="str">
        <x:v>Exactitud v1 / v2</x:v>
      </x:c>
      <x:c r="E8" s="10" t="n">
        <x:f>F5/E5</x:f>
        <x:v>0.9</x:v>
      </x:c>
      <x:c r="F8" s="10" t="n">
        <x:f>F6/E6</x:f>
        <x:v>0.94</x:v>
      </x:c>
      <x:c r="G8" s="2"/>
      <x:c r="H8" s="2"/>
    </x:row>
    <x:row r="9" ht="34" customHeight="1">
      <x:c r="A9" s="4" t="str">
        <x:v>Registros válidos elegibles</x:v>
      </x:c>
      <x:c r="B9" s="2" t="n">
        <x:f>COUNTIFS(C16:C75,"Sí",G16:G75,"Válido")</x:f>
        <x:v>10</x:v>
      </x:c>
      <x:c r="C9" s="2"/>
      <x:c r="D9" s="2"/>
      <x:c r="E9" s="2"/>
      <x:c r="F9" s="2"/>
      <x:c r="G9" s="2"/>
      <x:c r="H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32" customHeight="1">
      <x:c r="A11" s="2" t="str">
        <x:v>Fuente: caso sintético del curso. La prueba M9 no acredita despliegue de v2.</x:v>
      </x:c>
      <x:c r="B11" s="2"/>
      <x:c r="C11" s="2"/>
      <x:c r="D11" s="2"/>
      <x:c r="E11" s="2"/>
      <x:c r="F11" s="2"/>
      <x:c r="G11" s="2"/>
      <x:c r="H11" s="2"/>
    </x:row>
    <x:row r="12" ht="24" customHeight="1">
      <x:c r="A12" s="4" t="str">
        <x:v>El laboratorio solo usa referencias críticas para practicar sensibilidad. No permite inferir precisión crítica ni exactitud global. Sí/No indica inclusión; una exclusión necesita motivo. Ventanas distintas quedan fuera del conjunto elegido.</x:v>
      </x:c>
      <x:c r="B12" s="4"/>
      <x:c r="C12" s="4"/>
      <x:c r="D12" s="4"/>
      <x:c r="E12" s="4"/>
      <x:c r="F12" s="4"/>
      <x:c r="G12" s="4"/>
      <x:c r="H12" s="4"/>
    </x:row>
    <x:row r="13" ht="24" customHeight="1">
      <x:c r="A13" s="4"/>
      <x:c r="B13" s="4"/>
      <x:c r="C13" s="4"/>
      <x:c r="D13" s="4"/>
      <x:c r="E13" s="4"/>
      <x:c r="F13" s="4"/>
      <x:c r="G13" s="4"/>
      <x:c r="H13" s="4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38" customHeight="1">
      <x:c r="A15" s="8" t="str">
        <x:v>ID único</x:v>
      </x:c>
      <x:c r="B15" s="8" t="str">
        <x:v>Ventana</x:v>
      </x:c>
      <x:c r="C15" s="8" t="str">
        <x:v>Incluir</x:v>
      </x:c>
      <x:c r="D15" s="8" t="str">
        <x:v>Referencia</x:v>
      </x:c>
      <x:c r="E15" s="8" t="str">
        <x:v>Predicción</x:v>
      </x:c>
      <x:c r="F15" s="8" t="str">
        <x:v>Motivo de exclusión</x:v>
      </x:c>
      <x:c r="G15" s="8" t="str">
        <x:v>Calidad del registro</x:v>
      </x:c>
      <x:c r="H15" s="8" t="str">
        <x:v>ID repetido</x:v>
      </x:c>
    </x:row>
    <x:row r="16" ht="24" customHeight="1">
      <x:c r="A16" s="9" t="str">
        <x:v>K-001</x:v>
      </x:c>
      <x:c r="B16" s="9" t="str">
        <x:v>LAB-10</x:v>
      </x:c>
      <x:c r="C16" s="9" t="str">
        <x:v>Sí</x:v>
      </x:c>
      <x:c r="D16" s="9" t="str">
        <x:v>Crítica</x:v>
      </x:c>
      <x:c r="E16" s="9" t="str">
        <x:v>Crítica</x:v>
      </x:c>
      <x:c r="F16" s="18"/>
      <x:c r="G16" s="4" t="str">
        <x:f>IF(COUNTA(A16:F16)=0,"",IF(OR(A16="",B16="",C16=""),"Pendiente de identificación",IF(H16&gt;1,"Revisar ID duplicado",IF(AND(C16&lt;&gt;"Sí",C16&lt;&gt;"No"),"Revisar inclusión",IF(C16="No",IF(F16="","Pendiente de motivo","Excluido"),IF(B16&lt;&gt;$B$4,"Fuera de ventana",IF(OR(D16="",E16=""),"Pendiente de etiqueta",IF(OR(AND(D16&lt;&gt;"Crítica",D16&lt;&gt;"Normal"),AND(E16&lt;&gt;"Crítica",E16&lt;&gt;"Normal")),"Revisar etiqueta","Válido"))))))))</x:f>
        <x:v>Válido</x:v>
      </x:c>
      <x:c r="H16" s="2" t="n">
        <x:f>IF(A16="","",COUNTIFS($A$16:$A$75,A16))</x:f>
        <x:v>1</x:v>
      </x:c>
    </x:row>
    <x:row r="17" ht="24" customHeight="1">
      <x:c r="A17" s="9" t="str">
        <x:v>K-002</x:v>
      </x:c>
      <x:c r="B17" s="9" t="str">
        <x:v>LAB-10</x:v>
      </x:c>
      <x:c r="C17" s="9" t="str">
        <x:v>Sí</x:v>
      </x:c>
      <x:c r="D17" s="9" t="str">
        <x:v>Crítica</x:v>
      </x:c>
      <x:c r="E17" s="9" t="str">
        <x:v>Crítica</x:v>
      </x:c>
      <x:c r="F17" s="18"/>
      <x:c r="G17" s="4" t="str">
        <x:f>IF(COUNTA(A17:F17)=0,"",IF(OR(A17="",B17="",C17=""),"Pendiente de identificación",IF(H17&gt;1,"Revisar ID duplicado",IF(AND(C17&lt;&gt;"Sí",C17&lt;&gt;"No"),"Revisar inclusión",IF(C17="No",IF(F17="","Pendiente de motivo","Excluido"),IF(B17&lt;&gt;$B$4,"Fuera de ventana",IF(OR(D17="",E17=""),"Pendiente de etiqueta",IF(OR(AND(D17&lt;&gt;"Crítica",D17&lt;&gt;"Normal"),AND(E17&lt;&gt;"Crítica",E17&lt;&gt;"Normal")),"Revisar etiqueta","Válido"))))))))</x:f>
        <x:v>Válido</x:v>
      </x:c>
      <x:c r="H17" s="2" t="n">
        <x:f>IF(A17="","",COUNTIFS($A$16:$A$75,A17))</x:f>
        <x:v>1</x:v>
      </x:c>
    </x:row>
    <x:row r="18" ht="24" customHeight="1">
      <x:c r="A18" s="9" t="str">
        <x:v>K-003</x:v>
      </x:c>
      <x:c r="B18" s="9" t="str">
        <x:v>LAB-10</x:v>
      </x:c>
      <x:c r="C18" s="9" t="str">
        <x:v>Sí</x:v>
      </x:c>
      <x:c r="D18" s="9" t="str">
        <x:v>Crítica</x:v>
      </x:c>
      <x:c r="E18" s="9" t="str">
        <x:v>Crítica</x:v>
      </x:c>
      <x:c r="F18" s="18"/>
      <x:c r="G18" s="4" t="str">
        <x:f>IF(COUNTA(A18:F18)=0,"",IF(OR(A18="",B18="",C18=""),"Pendiente de identificación",IF(H18&gt;1,"Revisar ID duplicado",IF(AND(C18&lt;&gt;"Sí",C18&lt;&gt;"No"),"Revisar inclusión",IF(C18="No",IF(F18="","Pendiente de motivo","Excluido"),IF(B18&lt;&gt;$B$4,"Fuera de ventana",IF(OR(D18="",E18=""),"Pendiente de etiqueta",IF(OR(AND(D18&lt;&gt;"Crítica",D18&lt;&gt;"Normal"),AND(E18&lt;&gt;"Crítica",E18&lt;&gt;"Normal")),"Revisar etiqueta","Válido"))))))))</x:f>
        <x:v>Válido</x:v>
      </x:c>
      <x:c r="H18" s="2" t="n">
        <x:f>IF(A18="","",COUNTIFS($A$16:$A$75,A18))</x:f>
        <x:v>1</x:v>
      </x:c>
    </x:row>
    <x:row r="19" ht="24" customHeight="1">
      <x:c r="A19" s="9" t="str">
        <x:v>K-004</x:v>
      </x:c>
      <x:c r="B19" s="9" t="str">
        <x:v>LAB-10</x:v>
      </x:c>
      <x:c r="C19" s="9" t="str">
        <x:v>Sí</x:v>
      </x:c>
      <x:c r="D19" s="9" t="str">
        <x:v>Crítica</x:v>
      </x:c>
      <x:c r="E19" s="9" t="str">
        <x:v>Crítica</x:v>
      </x:c>
      <x:c r="F19" s="18"/>
      <x:c r="G19" s="4" t="str">
        <x:f>IF(COUNTA(A19:F19)=0,"",IF(OR(A19="",B19="",C19=""),"Pendiente de identificación",IF(H19&gt;1,"Revisar ID duplicado",IF(AND(C19&lt;&gt;"Sí",C19&lt;&gt;"No"),"Revisar inclusión",IF(C19="No",IF(F19="","Pendiente de motivo","Excluido"),IF(B19&lt;&gt;$B$4,"Fuera de ventana",IF(OR(D19="",E19=""),"Pendiente de etiqueta",IF(OR(AND(D19&lt;&gt;"Crítica",D19&lt;&gt;"Normal"),AND(E19&lt;&gt;"Crítica",E19&lt;&gt;"Normal")),"Revisar etiqueta","Válido"))))))))</x:f>
        <x:v>Válido</x:v>
      </x:c>
      <x:c r="H19" s="2" t="n">
        <x:f>IF(A19="","",COUNTIFS($A$16:$A$75,A19))</x:f>
        <x:v>1</x:v>
      </x:c>
    </x:row>
    <x:row r="20" ht="24" customHeight="1">
      <x:c r="A20" s="9" t="str">
        <x:v>K-005</x:v>
      </x:c>
      <x:c r="B20" s="9" t="str">
        <x:v>LAB-10</x:v>
      </x:c>
      <x:c r="C20" s="9" t="str">
        <x:v>Sí</x:v>
      </x:c>
      <x:c r="D20" s="9" t="str">
        <x:v>Crítica</x:v>
      </x:c>
      <x:c r="E20" s="9" t="str">
        <x:v>Crítica</x:v>
      </x:c>
      <x:c r="F20" s="18"/>
      <x:c r="G20" s="4" t="str">
        <x:f>IF(COUNTA(A20:F20)=0,"",IF(OR(A20="",B20="",C20=""),"Pendiente de identificación",IF(H20&gt;1,"Revisar ID duplicado",IF(AND(C20&lt;&gt;"Sí",C20&lt;&gt;"No"),"Revisar inclusión",IF(C20="No",IF(F20="","Pendiente de motivo","Excluido"),IF(B20&lt;&gt;$B$4,"Fuera de ventana",IF(OR(D20="",E20=""),"Pendiente de etiqueta",IF(OR(AND(D20&lt;&gt;"Crítica",D20&lt;&gt;"Normal"),AND(E20&lt;&gt;"Crítica",E20&lt;&gt;"Normal")),"Revisar etiqueta","Válido"))))))))</x:f>
        <x:v>Válido</x:v>
      </x:c>
      <x:c r="H20" s="2" t="n">
        <x:f>IF(A20="","",COUNTIFS($A$16:$A$75,A20))</x:f>
        <x:v>1</x:v>
      </x:c>
    </x:row>
    <x:row r="21" ht="24" customHeight="1">
      <x:c r="A21" s="9" t="str">
        <x:v>K-006</x:v>
      </x:c>
      <x:c r="B21" s="9" t="str">
        <x:v>LAB-10</x:v>
      </x:c>
      <x:c r="C21" s="9" t="str">
        <x:v>Sí</x:v>
      </x:c>
      <x:c r="D21" s="9" t="str">
        <x:v>Crítica</x:v>
      </x:c>
      <x:c r="E21" s="9" t="str">
        <x:v>Crítica</x:v>
      </x:c>
      <x:c r="F21" s="18"/>
      <x:c r="G21" s="4" t="str">
        <x:f>IF(COUNTA(A21:F21)=0,"",IF(OR(A21="",B21="",C21=""),"Pendiente de identificación",IF(H21&gt;1,"Revisar ID duplicado",IF(AND(C21&lt;&gt;"Sí",C21&lt;&gt;"No"),"Revisar inclusión",IF(C21="No",IF(F21="","Pendiente de motivo","Excluido"),IF(B21&lt;&gt;$B$4,"Fuera de ventana",IF(OR(D21="",E21=""),"Pendiente de etiqueta",IF(OR(AND(D21&lt;&gt;"Crítica",D21&lt;&gt;"Normal"),AND(E21&lt;&gt;"Crítica",E21&lt;&gt;"Normal")),"Revisar etiqueta","Válido"))))))))</x:f>
        <x:v>Válido</x:v>
      </x:c>
      <x:c r="H21" s="2" t="n">
        <x:f>IF(A21="","",COUNTIFS($A$16:$A$75,A21))</x:f>
        <x:v>1</x:v>
      </x:c>
    </x:row>
    <x:row r="22" ht="24" customHeight="1">
      <x:c r="A22" s="9" t="str">
        <x:v>K-007</x:v>
      </x:c>
      <x:c r="B22" s="9" t="str">
        <x:v>LAB-10</x:v>
      </x:c>
      <x:c r="C22" s="9" t="str">
        <x:v>Sí</x:v>
      </x:c>
      <x:c r="D22" s="9" t="str">
        <x:v>Crítica</x:v>
      </x:c>
      <x:c r="E22" s="9" t="str">
        <x:v>Crítica</x:v>
      </x:c>
      <x:c r="F22" s="18"/>
      <x:c r="G22" s="4" t="str">
        <x:f>IF(COUNTA(A22:F22)=0,"",IF(OR(A22="",B22="",C22=""),"Pendiente de identificación",IF(H22&gt;1,"Revisar ID duplicado",IF(AND(C22&lt;&gt;"Sí",C22&lt;&gt;"No"),"Revisar inclusión",IF(C22="No",IF(F22="","Pendiente de motivo","Excluido"),IF(B22&lt;&gt;$B$4,"Fuera de ventana",IF(OR(D22="",E22=""),"Pendiente de etiqueta",IF(OR(AND(D22&lt;&gt;"Crítica",D22&lt;&gt;"Normal"),AND(E22&lt;&gt;"Crítica",E22&lt;&gt;"Normal")),"Revisar etiqueta","Válido"))))))))</x:f>
        <x:v>Válido</x:v>
      </x:c>
      <x:c r="H22" s="2" t="n">
        <x:f>IF(A22="","",COUNTIFS($A$16:$A$75,A22))</x:f>
        <x:v>1</x:v>
      </x:c>
    </x:row>
    <x:row r="23" ht="24" customHeight="1">
      <x:c r="A23" s="9" t="str">
        <x:v>K-008</x:v>
      </x:c>
      <x:c r="B23" s="9" t="str">
        <x:v>LAB-10</x:v>
      </x:c>
      <x:c r="C23" s="9" t="str">
        <x:v>Sí</x:v>
      </x:c>
      <x:c r="D23" s="9" t="str">
        <x:v>Crítica</x:v>
      </x:c>
      <x:c r="E23" s="9" t="str">
        <x:v>Crítica</x:v>
      </x:c>
      <x:c r="F23" s="18"/>
      <x:c r="G23" s="4" t="str">
        <x:f>IF(COUNTA(A23:F23)=0,"",IF(OR(A23="",B23="",C23=""),"Pendiente de identificación",IF(H23&gt;1,"Revisar ID duplicado",IF(AND(C23&lt;&gt;"Sí",C23&lt;&gt;"No"),"Revisar inclusión",IF(C23="No",IF(F23="","Pendiente de motivo","Excluido"),IF(B23&lt;&gt;$B$4,"Fuera de ventana",IF(OR(D23="",E23=""),"Pendiente de etiqueta",IF(OR(AND(D23&lt;&gt;"Crítica",D23&lt;&gt;"Normal"),AND(E23&lt;&gt;"Crítica",E23&lt;&gt;"Normal")),"Revisar etiqueta","Válido"))))))))</x:f>
        <x:v>Válido</x:v>
      </x:c>
      <x:c r="H23" s="2" t="n">
        <x:f>IF(A23="","",COUNTIFS($A$16:$A$75,A23))</x:f>
        <x:v>1</x:v>
      </x:c>
    </x:row>
    <x:row r="24" ht="24" customHeight="1">
      <x:c r="A24" s="9" t="str">
        <x:v>K-009</x:v>
      </x:c>
      <x:c r="B24" s="9" t="str">
        <x:v>LAB-10</x:v>
      </x:c>
      <x:c r="C24" s="9" t="str">
        <x:v>Sí</x:v>
      </x:c>
      <x:c r="D24" s="9" t="str">
        <x:v>Crítica</x:v>
      </x:c>
      <x:c r="E24" s="9" t="str">
        <x:v>Crítica</x:v>
      </x:c>
      <x:c r="F24" s="18"/>
      <x:c r="G24" s="4" t="str">
        <x:f>IF(COUNTA(A24:F24)=0,"",IF(OR(A24="",B24="",C24=""),"Pendiente de identificación",IF(H24&gt;1,"Revisar ID duplicado",IF(AND(C24&lt;&gt;"Sí",C24&lt;&gt;"No"),"Revisar inclusión",IF(C24="No",IF(F24="","Pendiente de motivo","Excluido"),IF(B24&lt;&gt;$B$4,"Fuera de ventana",IF(OR(D24="",E24=""),"Pendiente de etiqueta",IF(OR(AND(D24&lt;&gt;"Crítica",D24&lt;&gt;"Normal"),AND(E24&lt;&gt;"Crítica",E24&lt;&gt;"Normal")),"Revisar etiqueta","Válido"))))))))</x:f>
        <x:v>Válido</x:v>
      </x:c>
      <x:c r="H24" s="2" t="n">
        <x:f>IF(A24="","",COUNTIFS($A$16:$A$75,A24))</x:f>
        <x:v>1</x:v>
      </x:c>
    </x:row>
    <x:row r="25" ht="24" customHeight="1">
      <x:c r="A25" s="9" t="str">
        <x:v>K-010</x:v>
      </x:c>
      <x:c r="B25" s="9" t="str">
        <x:v>LAB-10</x:v>
      </x:c>
      <x:c r="C25" s="9" t="str">
        <x:v>Sí</x:v>
      </x:c>
      <x:c r="D25" s="9" t="str">
        <x:v>Crítica</x:v>
      </x:c>
      <x:c r="E25" s="9" t="str">
        <x:v>Normal</x:v>
      </x:c>
      <x:c r="F25" s="18"/>
      <x:c r="G25" s="4" t="str">
        <x:f>IF(COUNTA(A25:F25)=0,"",IF(OR(A25="",B25="",C25=""),"Pendiente de identificación",IF(H25&gt;1,"Revisar ID duplicado",IF(AND(C25&lt;&gt;"Sí",C25&lt;&gt;"No"),"Revisar inclusión",IF(C25="No",IF(F25="","Pendiente de motivo","Excluido"),IF(B25&lt;&gt;$B$4,"Fuera de ventana",IF(OR(D25="",E25=""),"Pendiente de etiqueta",IF(OR(AND(D25&lt;&gt;"Crítica",D25&lt;&gt;"Normal"),AND(E25&lt;&gt;"Crítica",E25&lt;&gt;"Normal")),"Revisar etiqueta","Válido"))))))))</x:f>
        <x:v>Válido</x:v>
      </x:c>
      <x:c r="H25" s="2" t="n">
        <x:f>IF(A25="","",COUNTIFS($A$16:$A$75,A25))</x:f>
        <x:v>1</x:v>
      </x:c>
    </x:row>
    <x:row r="26" ht="24" customHeight="1">
      <x:c r="A26" s="9"/>
      <x:c r="B26" s="9"/>
      <x:c r="C26" s="9"/>
      <x:c r="D26" s="9"/>
      <x:c r="E26" s="9"/>
      <x:c r="F26" s="18"/>
      <x:c r="G26" s="4" t="str">
        <x:f>IF(COUNTA(A26:F26)=0,"",IF(OR(A26="",B26="",C26=""),"Pendiente de identificación",IF(H26&gt;1,"Revisar ID duplicado",IF(AND(C26&lt;&gt;"Sí",C26&lt;&gt;"No"),"Revisar inclusión",IF(C26="No",IF(F26="","Pendiente de motivo","Excluido"),IF(B26&lt;&gt;$B$4,"Fuera de ventana",IF(OR(D26="",E26=""),"Pendiente de etiqueta",IF(OR(AND(D26&lt;&gt;"Crítica",D26&lt;&gt;"Normal"),AND(E26&lt;&gt;"Crítica",E26&lt;&gt;"Normal")),"Revisar etiqueta","Válido"))))))))</x:f>
      </x:c>
      <x:c r="H26" s="2" t="str">
        <x:f>IF(A26="","",COUNTIFS($A$16:$A$75,A26))</x:f>
      </x:c>
    </x:row>
    <x:row r="27" ht="24" customHeight="1">
      <x:c r="A27" s="9"/>
      <x:c r="B27" s="9"/>
      <x:c r="C27" s="9"/>
      <x:c r="D27" s="9"/>
      <x:c r="E27" s="9"/>
      <x:c r="F27" s="18"/>
      <x:c r="G27" s="4" t="str">
        <x:f>IF(COUNTA(A27:F27)=0,"",IF(OR(A27="",B27="",C27=""),"Pendiente de identificación",IF(H27&gt;1,"Revisar ID duplicado",IF(AND(C27&lt;&gt;"Sí",C27&lt;&gt;"No"),"Revisar inclusión",IF(C27="No",IF(F27="","Pendiente de motivo","Excluido"),IF(B27&lt;&gt;$B$4,"Fuera de ventana",IF(OR(D27="",E27=""),"Pendiente de etiqueta",IF(OR(AND(D27&lt;&gt;"Crítica",D27&lt;&gt;"Normal"),AND(E27&lt;&gt;"Crítica",E27&lt;&gt;"Normal")),"Revisar etiqueta","Válido"))))))))</x:f>
      </x:c>
      <x:c r="H27" s="2" t="str">
        <x:f>IF(A27="","",COUNTIFS($A$16:$A$75,A27))</x:f>
      </x:c>
    </x:row>
    <x:row r="28" ht="24" customHeight="1">
      <x:c r="A28" s="9"/>
      <x:c r="B28" s="9"/>
      <x:c r="C28" s="9"/>
      <x:c r="D28" s="9"/>
      <x:c r="E28" s="9"/>
      <x:c r="F28" s="18"/>
      <x:c r="G28" s="4" t="str">
        <x:f>IF(COUNTA(A28:F28)=0,"",IF(OR(A28="",B28="",C28=""),"Pendiente de identificación",IF(H28&gt;1,"Revisar ID duplicado",IF(AND(C28&lt;&gt;"Sí",C28&lt;&gt;"No"),"Revisar inclusión",IF(C28="No",IF(F28="","Pendiente de motivo","Excluido"),IF(B28&lt;&gt;$B$4,"Fuera de ventana",IF(OR(D28="",E28=""),"Pendiente de etiqueta",IF(OR(AND(D28&lt;&gt;"Crítica",D28&lt;&gt;"Normal"),AND(E28&lt;&gt;"Crítica",E28&lt;&gt;"Normal")),"Revisar etiqueta","Válido"))))))))</x:f>
      </x:c>
      <x:c r="H28" s="2" t="str">
        <x:f>IF(A28="","",COUNTIFS($A$16:$A$75,A28))</x:f>
      </x:c>
    </x:row>
    <x:row r="29" ht="24" customHeight="1">
      <x:c r="A29" s="9"/>
      <x:c r="B29" s="9"/>
      <x:c r="C29" s="9"/>
      <x:c r="D29" s="9"/>
      <x:c r="E29" s="9"/>
      <x:c r="F29" s="18"/>
      <x:c r="G29" s="4" t="str">
        <x:f>IF(COUNTA(A29:F29)=0,"",IF(OR(A29="",B29="",C29=""),"Pendiente de identificación",IF(H29&gt;1,"Revisar ID duplicado",IF(AND(C29&lt;&gt;"Sí",C29&lt;&gt;"No"),"Revisar inclusión",IF(C29="No",IF(F29="","Pendiente de motivo","Excluido"),IF(B29&lt;&gt;$B$4,"Fuera de ventana",IF(OR(D29="",E29=""),"Pendiente de etiqueta",IF(OR(AND(D29&lt;&gt;"Crítica",D29&lt;&gt;"Normal"),AND(E29&lt;&gt;"Crítica",E29&lt;&gt;"Normal")),"Revisar etiqueta","Válido"))))))))</x:f>
      </x:c>
      <x:c r="H29" s="2" t="str">
        <x:f>IF(A29="","",COUNTIFS($A$16:$A$75,A29))</x:f>
      </x:c>
    </x:row>
    <x:row r="30" ht="24" customHeight="1">
      <x:c r="A30" s="9"/>
      <x:c r="B30" s="9"/>
      <x:c r="C30" s="9"/>
      <x:c r="D30" s="9"/>
      <x:c r="E30" s="9"/>
      <x:c r="F30" s="18"/>
      <x:c r="G30" s="4" t="str">
        <x:f>IF(COUNTA(A30:F30)=0,"",IF(OR(A30="",B30="",C30=""),"Pendiente de identificación",IF(H30&gt;1,"Revisar ID duplicado",IF(AND(C30&lt;&gt;"Sí",C30&lt;&gt;"No"),"Revisar inclusión",IF(C30="No",IF(F30="","Pendiente de motivo","Excluido"),IF(B30&lt;&gt;$B$4,"Fuera de ventana",IF(OR(D30="",E30=""),"Pendiente de etiqueta",IF(OR(AND(D30&lt;&gt;"Crítica",D30&lt;&gt;"Normal"),AND(E30&lt;&gt;"Crítica",E30&lt;&gt;"Normal")),"Revisar etiqueta","Válido"))))))))</x:f>
      </x:c>
      <x:c r="H30" s="2" t="str">
        <x:f>IF(A30="","",COUNTIFS($A$16:$A$75,A30))</x:f>
      </x:c>
    </x:row>
    <x:row r="31" ht="24" customHeight="1">
      <x:c r="A31" s="9"/>
      <x:c r="B31" s="9"/>
      <x:c r="C31" s="9"/>
      <x:c r="D31" s="9"/>
      <x:c r="E31" s="9"/>
      <x:c r="F31" s="18"/>
      <x:c r="G31" s="4" t="str">
        <x:f>IF(COUNTA(A31:F31)=0,"",IF(OR(A31="",B31="",C31=""),"Pendiente de identificación",IF(H31&gt;1,"Revisar ID duplicado",IF(AND(C31&lt;&gt;"Sí",C31&lt;&gt;"No"),"Revisar inclusión",IF(C31="No",IF(F31="","Pendiente de motivo","Excluido"),IF(B31&lt;&gt;$B$4,"Fuera de ventana",IF(OR(D31="",E31=""),"Pendiente de etiqueta",IF(OR(AND(D31&lt;&gt;"Crítica",D31&lt;&gt;"Normal"),AND(E31&lt;&gt;"Crítica",E31&lt;&gt;"Normal")),"Revisar etiqueta","Válido"))))))))</x:f>
      </x:c>
      <x:c r="H31" s="2" t="str">
        <x:f>IF(A31="","",COUNTIFS($A$16:$A$75,A31))</x:f>
      </x:c>
    </x:row>
    <x:row r="32" ht="24" customHeight="1">
      <x:c r="A32" s="9"/>
      <x:c r="B32" s="9"/>
      <x:c r="C32" s="9"/>
      <x:c r="D32" s="9"/>
      <x:c r="E32" s="9"/>
      <x:c r="F32" s="18"/>
      <x:c r="G32" s="4" t="str">
        <x:f>IF(COUNTA(A32:F32)=0,"",IF(OR(A32="",B32="",C32=""),"Pendiente de identificación",IF(H32&gt;1,"Revisar ID duplicado",IF(AND(C32&lt;&gt;"Sí",C32&lt;&gt;"No"),"Revisar inclusión",IF(C32="No",IF(F32="","Pendiente de motivo","Excluido"),IF(B32&lt;&gt;$B$4,"Fuera de ventana",IF(OR(D32="",E32=""),"Pendiente de etiqueta",IF(OR(AND(D32&lt;&gt;"Crítica",D32&lt;&gt;"Normal"),AND(E32&lt;&gt;"Crítica",E32&lt;&gt;"Normal")),"Revisar etiqueta","Válido"))))))))</x:f>
      </x:c>
      <x:c r="H32" s="2" t="str">
        <x:f>IF(A32="","",COUNTIFS($A$16:$A$75,A32))</x:f>
      </x:c>
    </x:row>
    <x:row r="33" ht="24" customHeight="1">
      <x:c r="A33" s="9"/>
      <x:c r="B33" s="9"/>
      <x:c r="C33" s="9"/>
      <x:c r="D33" s="9"/>
      <x:c r="E33" s="9"/>
      <x:c r="F33" s="18"/>
      <x:c r="G33" s="4" t="str">
        <x:f>IF(COUNTA(A33:F33)=0,"",IF(OR(A33="",B33="",C33=""),"Pendiente de identificación",IF(H33&gt;1,"Revisar ID duplicado",IF(AND(C33&lt;&gt;"Sí",C33&lt;&gt;"No"),"Revisar inclusión",IF(C33="No",IF(F33="","Pendiente de motivo","Excluido"),IF(B33&lt;&gt;$B$4,"Fuera de ventana",IF(OR(D33="",E33=""),"Pendiente de etiqueta",IF(OR(AND(D33&lt;&gt;"Crítica",D33&lt;&gt;"Normal"),AND(E33&lt;&gt;"Crítica",E33&lt;&gt;"Normal")),"Revisar etiqueta","Válido"))))))))</x:f>
      </x:c>
      <x:c r="H33" s="2" t="str">
        <x:f>IF(A33="","",COUNTIFS($A$16:$A$75,A33))</x:f>
      </x:c>
    </x:row>
    <x:row r="34" ht="24" customHeight="1">
      <x:c r="A34" s="9"/>
      <x:c r="B34" s="9"/>
      <x:c r="C34" s="9"/>
      <x:c r="D34" s="9"/>
      <x:c r="E34" s="9"/>
      <x:c r="F34" s="18"/>
      <x:c r="G34" s="4" t="str">
        <x:f>IF(COUNTA(A34:F34)=0,"",IF(OR(A34="",B34="",C34=""),"Pendiente de identificación",IF(H34&gt;1,"Revisar ID duplicado",IF(AND(C34&lt;&gt;"Sí",C34&lt;&gt;"No"),"Revisar inclusión",IF(C34="No",IF(F34="","Pendiente de motivo","Excluido"),IF(B34&lt;&gt;$B$4,"Fuera de ventana",IF(OR(D34="",E34=""),"Pendiente de etiqueta",IF(OR(AND(D34&lt;&gt;"Crítica",D34&lt;&gt;"Normal"),AND(E34&lt;&gt;"Crítica",E34&lt;&gt;"Normal")),"Revisar etiqueta","Válido"))))))))</x:f>
      </x:c>
      <x:c r="H34" s="2" t="str">
        <x:f>IF(A34="","",COUNTIFS($A$16:$A$75,A34))</x:f>
      </x:c>
    </x:row>
    <x:row r="35" ht="24" customHeight="1">
      <x:c r="A35" s="9"/>
      <x:c r="B35" s="9"/>
      <x:c r="C35" s="9"/>
      <x:c r="D35" s="9"/>
      <x:c r="E35" s="9"/>
      <x:c r="F35" s="18"/>
      <x:c r="G35" s="4" t="str">
        <x:f>IF(COUNTA(A35:F35)=0,"",IF(OR(A35="",B35="",C35=""),"Pendiente de identificación",IF(H35&gt;1,"Revisar ID duplicado",IF(AND(C35&lt;&gt;"Sí",C35&lt;&gt;"No"),"Revisar inclusión",IF(C35="No",IF(F35="","Pendiente de motivo","Excluido"),IF(B35&lt;&gt;$B$4,"Fuera de ventana",IF(OR(D35="",E35=""),"Pendiente de etiqueta",IF(OR(AND(D35&lt;&gt;"Crítica",D35&lt;&gt;"Normal"),AND(E35&lt;&gt;"Crítica",E35&lt;&gt;"Normal")),"Revisar etiqueta","Válido"))))))))</x:f>
      </x:c>
      <x:c r="H35" s="2" t="str">
        <x:f>IF(A35="","",COUNTIFS($A$16:$A$75,A35))</x:f>
      </x:c>
    </x:row>
    <x:row r="36" ht="24" customHeight="1">
      <x:c r="A36" s="9"/>
      <x:c r="B36" s="9"/>
      <x:c r="C36" s="9"/>
      <x:c r="D36" s="9"/>
      <x:c r="E36" s="9"/>
      <x:c r="F36" s="18"/>
      <x:c r="G36" s="4" t="str">
        <x:f>IF(COUNTA(A36:F36)=0,"",IF(OR(A36="",B36="",C36=""),"Pendiente de identificación",IF(H36&gt;1,"Revisar ID duplicado",IF(AND(C36&lt;&gt;"Sí",C36&lt;&gt;"No"),"Revisar inclusión",IF(C36="No",IF(F36="","Pendiente de motivo","Excluido"),IF(B36&lt;&gt;$B$4,"Fuera de ventana",IF(OR(D36="",E36=""),"Pendiente de etiqueta",IF(OR(AND(D36&lt;&gt;"Crítica",D36&lt;&gt;"Normal"),AND(E36&lt;&gt;"Crítica",E36&lt;&gt;"Normal")),"Revisar etiqueta","Válido"))))))))</x:f>
      </x:c>
      <x:c r="H36" s="2" t="str">
        <x:f>IF(A36="","",COUNTIFS($A$16:$A$75,A36))</x:f>
      </x:c>
    </x:row>
    <x:row r="37" ht="24" customHeight="1">
      <x:c r="A37" s="9"/>
      <x:c r="B37" s="9"/>
      <x:c r="C37" s="9"/>
      <x:c r="D37" s="9"/>
      <x:c r="E37" s="9"/>
      <x:c r="F37" s="18"/>
      <x:c r="G37" s="4" t="str">
        <x:f>IF(COUNTA(A37:F37)=0,"",IF(OR(A37="",B37="",C37=""),"Pendiente de identificación",IF(H37&gt;1,"Revisar ID duplicado",IF(AND(C37&lt;&gt;"Sí",C37&lt;&gt;"No"),"Revisar inclusión",IF(C37="No",IF(F37="","Pendiente de motivo","Excluido"),IF(B37&lt;&gt;$B$4,"Fuera de ventana",IF(OR(D37="",E37=""),"Pendiente de etiqueta",IF(OR(AND(D37&lt;&gt;"Crítica",D37&lt;&gt;"Normal"),AND(E37&lt;&gt;"Crítica",E37&lt;&gt;"Normal")),"Revisar etiqueta","Válido"))))))))</x:f>
      </x:c>
      <x:c r="H37" s="2" t="str">
        <x:f>IF(A37="","",COUNTIFS($A$16:$A$75,A37))</x:f>
      </x:c>
    </x:row>
    <x:row r="38" ht="24" customHeight="1">
      <x:c r="A38" s="9"/>
      <x:c r="B38" s="9"/>
      <x:c r="C38" s="9"/>
      <x:c r="D38" s="9"/>
      <x:c r="E38" s="9"/>
      <x:c r="F38" s="18"/>
      <x:c r="G38" s="4" t="str">
        <x:f>IF(COUNTA(A38:F38)=0,"",IF(OR(A38="",B38="",C38=""),"Pendiente de identificación",IF(H38&gt;1,"Revisar ID duplicado",IF(AND(C38&lt;&gt;"Sí",C38&lt;&gt;"No"),"Revisar inclusión",IF(C38="No",IF(F38="","Pendiente de motivo","Excluido"),IF(B38&lt;&gt;$B$4,"Fuera de ventana",IF(OR(D38="",E38=""),"Pendiente de etiqueta",IF(OR(AND(D38&lt;&gt;"Crítica",D38&lt;&gt;"Normal"),AND(E38&lt;&gt;"Crítica",E38&lt;&gt;"Normal")),"Revisar etiqueta","Válido"))))))))</x:f>
      </x:c>
      <x:c r="H38" s="2" t="str">
        <x:f>IF(A38="","",COUNTIFS($A$16:$A$75,A38))</x:f>
      </x:c>
    </x:row>
    <x:row r="39" ht="24" customHeight="1">
      <x:c r="A39" s="9"/>
      <x:c r="B39" s="9"/>
      <x:c r="C39" s="9"/>
      <x:c r="D39" s="9"/>
      <x:c r="E39" s="9"/>
      <x:c r="F39" s="18"/>
      <x:c r="G39" s="4" t="str">
        <x:f>IF(COUNTA(A39:F39)=0,"",IF(OR(A39="",B39="",C39=""),"Pendiente de identificación",IF(H39&gt;1,"Revisar ID duplicado",IF(AND(C39&lt;&gt;"Sí",C39&lt;&gt;"No"),"Revisar inclusión",IF(C39="No",IF(F39="","Pendiente de motivo","Excluido"),IF(B39&lt;&gt;$B$4,"Fuera de ventana",IF(OR(D39="",E39=""),"Pendiente de etiqueta",IF(OR(AND(D39&lt;&gt;"Crítica",D39&lt;&gt;"Normal"),AND(E39&lt;&gt;"Crítica",E39&lt;&gt;"Normal")),"Revisar etiqueta","Válido"))))))))</x:f>
      </x:c>
      <x:c r="H39" s="2" t="str">
        <x:f>IF(A39="","",COUNTIFS($A$16:$A$75,A39))</x:f>
      </x:c>
    </x:row>
    <x:row r="40" ht="24" customHeight="1">
      <x:c r="A40" s="9"/>
      <x:c r="B40" s="9"/>
      <x:c r="C40" s="9"/>
      <x:c r="D40" s="9"/>
      <x:c r="E40" s="9"/>
      <x:c r="F40" s="18"/>
      <x:c r="G40" s="4" t="str">
        <x:f>IF(COUNTA(A40:F40)=0,"",IF(OR(A40="",B40="",C40=""),"Pendiente de identificación",IF(H40&gt;1,"Revisar ID duplicado",IF(AND(C40&lt;&gt;"Sí",C40&lt;&gt;"No"),"Revisar inclusión",IF(C40="No",IF(F40="","Pendiente de motivo","Excluido"),IF(B40&lt;&gt;$B$4,"Fuera de ventana",IF(OR(D40="",E40=""),"Pendiente de etiqueta",IF(OR(AND(D40&lt;&gt;"Crítica",D40&lt;&gt;"Normal"),AND(E40&lt;&gt;"Crítica",E40&lt;&gt;"Normal")),"Revisar etiqueta","Válido"))))))))</x:f>
      </x:c>
      <x:c r="H40" s="2" t="str">
        <x:f>IF(A40="","",COUNTIFS($A$16:$A$75,A40))</x:f>
      </x:c>
    </x:row>
    <x:row r="41" ht="24" customHeight="1">
      <x:c r="A41" s="9"/>
      <x:c r="B41" s="9"/>
      <x:c r="C41" s="9"/>
      <x:c r="D41" s="9"/>
      <x:c r="E41" s="9"/>
      <x:c r="F41" s="18"/>
      <x:c r="G41" s="4" t="str">
        <x:f>IF(COUNTA(A41:F41)=0,"",IF(OR(A41="",B41="",C41=""),"Pendiente de identificación",IF(H41&gt;1,"Revisar ID duplicado",IF(AND(C41&lt;&gt;"Sí",C41&lt;&gt;"No"),"Revisar inclusión",IF(C41="No",IF(F41="","Pendiente de motivo","Excluido"),IF(B41&lt;&gt;$B$4,"Fuera de ventana",IF(OR(D41="",E41=""),"Pendiente de etiqueta",IF(OR(AND(D41&lt;&gt;"Crítica",D41&lt;&gt;"Normal"),AND(E41&lt;&gt;"Crítica",E41&lt;&gt;"Normal")),"Revisar etiqueta","Válido"))))))))</x:f>
      </x:c>
      <x:c r="H41" s="2" t="str">
        <x:f>IF(A41="","",COUNTIFS($A$16:$A$75,A41))</x:f>
      </x:c>
    </x:row>
    <x:row r="42" ht="24" customHeight="1">
      <x:c r="A42" s="9"/>
      <x:c r="B42" s="9"/>
      <x:c r="C42" s="9"/>
      <x:c r="D42" s="9"/>
      <x:c r="E42" s="9"/>
      <x:c r="F42" s="18"/>
      <x:c r="G42" s="4" t="str">
        <x:f>IF(COUNTA(A42:F42)=0,"",IF(OR(A42="",B42="",C42=""),"Pendiente de identificación",IF(H42&gt;1,"Revisar ID duplicado",IF(AND(C42&lt;&gt;"Sí",C42&lt;&gt;"No"),"Revisar inclusión",IF(C42="No",IF(F42="","Pendiente de motivo","Excluido"),IF(B42&lt;&gt;$B$4,"Fuera de ventana",IF(OR(D42="",E42=""),"Pendiente de etiqueta",IF(OR(AND(D42&lt;&gt;"Crítica",D42&lt;&gt;"Normal"),AND(E42&lt;&gt;"Crítica",E42&lt;&gt;"Normal")),"Revisar etiqueta","Válido"))))))))</x:f>
      </x:c>
      <x:c r="H42" s="2" t="str">
        <x:f>IF(A42="","",COUNTIFS($A$16:$A$75,A42))</x:f>
      </x:c>
    </x:row>
    <x:row r="43" ht="24" customHeight="1">
      <x:c r="A43" s="9"/>
      <x:c r="B43" s="9"/>
      <x:c r="C43" s="9"/>
      <x:c r="D43" s="9"/>
      <x:c r="E43" s="9"/>
      <x:c r="F43" s="18"/>
      <x:c r="G43" s="4" t="str">
        <x:f>IF(COUNTA(A43:F43)=0,"",IF(OR(A43="",B43="",C43=""),"Pendiente de identificación",IF(H43&gt;1,"Revisar ID duplicado",IF(AND(C43&lt;&gt;"Sí",C43&lt;&gt;"No"),"Revisar inclusión",IF(C43="No",IF(F43="","Pendiente de motivo","Excluido"),IF(B43&lt;&gt;$B$4,"Fuera de ventana",IF(OR(D43="",E43=""),"Pendiente de etiqueta",IF(OR(AND(D43&lt;&gt;"Crítica",D43&lt;&gt;"Normal"),AND(E43&lt;&gt;"Crítica",E43&lt;&gt;"Normal")),"Revisar etiqueta","Válido"))))))))</x:f>
      </x:c>
      <x:c r="H43" s="2" t="str">
        <x:f>IF(A43="","",COUNTIFS($A$16:$A$75,A43))</x:f>
      </x:c>
    </x:row>
    <x:row r="44" ht="24" customHeight="1">
      <x:c r="A44" s="9"/>
      <x:c r="B44" s="9"/>
      <x:c r="C44" s="9"/>
      <x:c r="D44" s="9"/>
      <x:c r="E44" s="9"/>
      <x:c r="F44" s="18"/>
      <x:c r="G44" s="4" t="str">
        <x:f>IF(COUNTA(A44:F44)=0,"",IF(OR(A44="",B44="",C44=""),"Pendiente de identificación",IF(H44&gt;1,"Revisar ID duplicado",IF(AND(C44&lt;&gt;"Sí",C44&lt;&gt;"No"),"Revisar inclusión",IF(C44="No",IF(F44="","Pendiente de motivo","Excluido"),IF(B44&lt;&gt;$B$4,"Fuera de ventana",IF(OR(D44="",E44=""),"Pendiente de etiqueta",IF(OR(AND(D44&lt;&gt;"Crítica",D44&lt;&gt;"Normal"),AND(E44&lt;&gt;"Crítica",E44&lt;&gt;"Normal")),"Revisar etiqueta","Válido"))))))))</x:f>
      </x:c>
      <x:c r="H44" s="2" t="str">
        <x:f>IF(A44="","",COUNTIFS($A$16:$A$75,A44))</x:f>
      </x:c>
    </x:row>
    <x:row r="45" ht="24" customHeight="1">
      <x:c r="A45" s="9"/>
      <x:c r="B45" s="9"/>
      <x:c r="C45" s="9"/>
      <x:c r="D45" s="9"/>
      <x:c r="E45" s="9"/>
      <x:c r="F45" s="18"/>
      <x:c r="G45" s="4" t="str">
        <x:f>IF(COUNTA(A45:F45)=0,"",IF(OR(A45="",B45="",C45=""),"Pendiente de identificación",IF(H45&gt;1,"Revisar ID duplicado",IF(AND(C45&lt;&gt;"Sí",C45&lt;&gt;"No"),"Revisar inclusión",IF(C45="No",IF(F45="","Pendiente de motivo","Excluido"),IF(B45&lt;&gt;$B$4,"Fuera de ventana",IF(OR(D45="",E45=""),"Pendiente de etiqueta",IF(OR(AND(D45&lt;&gt;"Crítica",D45&lt;&gt;"Normal"),AND(E45&lt;&gt;"Crítica",E45&lt;&gt;"Normal")),"Revisar etiqueta","Válido"))))))))</x:f>
      </x:c>
      <x:c r="H45" s="2" t="str">
        <x:f>IF(A45="","",COUNTIFS($A$16:$A$75,A45))</x:f>
      </x:c>
    </x:row>
    <x:row r="46" ht="24" customHeight="1">
      <x:c r="A46" s="9"/>
      <x:c r="B46" s="9"/>
      <x:c r="C46" s="9"/>
      <x:c r="D46" s="9"/>
      <x:c r="E46" s="9"/>
      <x:c r="F46" s="18"/>
      <x:c r="G46" s="4" t="str">
        <x:f>IF(COUNTA(A46:F46)=0,"",IF(OR(A46="",B46="",C46=""),"Pendiente de identificación",IF(H46&gt;1,"Revisar ID duplicado",IF(AND(C46&lt;&gt;"Sí",C46&lt;&gt;"No"),"Revisar inclusión",IF(C46="No",IF(F46="","Pendiente de motivo","Excluido"),IF(B46&lt;&gt;$B$4,"Fuera de ventana",IF(OR(D46="",E46=""),"Pendiente de etiqueta",IF(OR(AND(D46&lt;&gt;"Crítica",D46&lt;&gt;"Normal"),AND(E46&lt;&gt;"Crítica",E46&lt;&gt;"Normal")),"Revisar etiqueta","Válido"))))))))</x:f>
      </x:c>
      <x:c r="H46" s="2" t="str">
        <x:f>IF(A46="","",COUNTIFS($A$16:$A$75,A46))</x:f>
      </x:c>
    </x:row>
    <x:row r="47" ht="24" customHeight="1">
      <x:c r="A47" s="9"/>
      <x:c r="B47" s="9"/>
      <x:c r="C47" s="9"/>
      <x:c r="D47" s="9"/>
      <x:c r="E47" s="9"/>
      <x:c r="F47" s="18"/>
      <x:c r="G47" s="4" t="str">
        <x:f>IF(COUNTA(A47:F47)=0,"",IF(OR(A47="",B47="",C47=""),"Pendiente de identificación",IF(H47&gt;1,"Revisar ID duplicado",IF(AND(C47&lt;&gt;"Sí",C47&lt;&gt;"No"),"Revisar inclusión",IF(C47="No",IF(F47="","Pendiente de motivo","Excluido"),IF(B47&lt;&gt;$B$4,"Fuera de ventana",IF(OR(D47="",E47=""),"Pendiente de etiqueta",IF(OR(AND(D47&lt;&gt;"Crítica",D47&lt;&gt;"Normal"),AND(E47&lt;&gt;"Crítica",E47&lt;&gt;"Normal")),"Revisar etiqueta","Válido"))))))))</x:f>
      </x:c>
      <x:c r="H47" s="2" t="str">
        <x:f>IF(A47="","",COUNTIFS($A$16:$A$75,A47))</x:f>
      </x:c>
    </x:row>
    <x:row r="48" ht="24" customHeight="1">
      <x:c r="A48" s="9"/>
      <x:c r="B48" s="9"/>
      <x:c r="C48" s="9"/>
      <x:c r="D48" s="9"/>
      <x:c r="E48" s="9"/>
      <x:c r="F48" s="18"/>
      <x:c r="G48" s="4" t="str">
        <x:f>IF(COUNTA(A48:F48)=0,"",IF(OR(A48="",B48="",C48=""),"Pendiente de identificación",IF(H48&gt;1,"Revisar ID duplicado",IF(AND(C48&lt;&gt;"Sí",C48&lt;&gt;"No"),"Revisar inclusión",IF(C48="No",IF(F48="","Pendiente de motivo","Excluido"),IF(B48&lt;&gt;$B$4,"Fuera de ventana",IF(OR(D48="",E48=""),"Pendiente de etiqueta",IF(OR(AND(D48&lt;&gt;"Crítica",D48&lt;&gt;"Normal"),AND(E48&lt;&gt;"Crítica",E48&lt;&gt;"Normal")),"Revisar etiqueta","Válido"))))))))</x:f>
      </x:c>
      <x:c r="H48" s="2" t="str">
        <x:f>IF(A48="","",COUNTIFS($A$16:$A$75,A48))</x:f>
      </x:c>
    </x:row>
    <x:row r="49" ht="24" customHeight="1">
      <x:c r="A49" s="9"/>
      <x:c r="B49" s="9"/>
      <x:c r="C49" s="9"/>
      <x:c r="D49" s="9"/>
      <x:c r="E49" s="9"/>
      <x:c r="F49" s="18"/>
      <x:c r="G49" s="4" t="str">
        <x:f>IF(COUNTA(A49:F49)=0,"",IF(OR(A49="",B49="",C49=""),"Pendiente de identificación",IF(H49&gt;1,"Revisar ID duplicado",IF(AND(C49&lt;&gt;"Sí",C49&lt;&gt;"No"),"Revisar inclusión",IF(C49="No",IF(F49="","Pendiente de motivo","Excluido"),IF(B49&lt;&gt;$B$4,"Fuera de ventana",IF(OR(D49="",E49=""),"Pendiente de etiqueta",IF(OR(AND(D49&lt;&gt;"Crítica",D49&lt;&gt;"Normal"),AND(E49&lt;&gt;"Crítica",E49&lt;&gt;"Normal")),"Revisar etiqueta","Válido"))))))))</x:f>
      </x:c>
      <x:c r="H49" s="2" t="str">
        <x:f>IF(A49="","",COUNTIFS($A$16:$A$75,A49))</x:f>
      </x:c>
    </x:row>
    <x:row r="50" ht="24" customHeight="1">
      <x:c r="A50" s="9"/>
      <x:c r="B50" s="9"/>
      <x:c r="C50" s="9"/>
      <x:c r="D50" s="9"/>
      <x:c r="E50" s="9"/>
      <x:c r="F50" s="18"/>
      <x:c r="G50" s="4" t="str">
        <x:f>IF(COUNTA(A50:F50)=0,"",IF(OR(A50="",B50="",C50=""),"Pendiente de identificación",IF(H50&gt;1,"Revisar ID duplicado",IF(AND(C50&lt;&gt;"Sí",C50&lt;&gt;"No"),"Revisar inclusión",IF(C50="No",IF(F50="","Pendiente de motivo","Excluido"),IF(B50&lt;&gt;$B$4,"Fuera de ventana",IF(OR(D50="",E50=""),"Pendiente de etiqueta",IF(OR(AND(D50&lt;&gt;"Crítica",D50&lt;&gt;"Normal"),AND(E50&lt;&gt;"Crítica",E50&lt;&gt;"Normal")),"Revisar etiqueta","Válido"))))))))</x:f>
      </x:c>
      <x:c r="H50" s="2" t="str">
        <x:f>IF(A50="","",COUNTIFS($A$16:$A$75,A50))</x:f>
      </x:c>
    </x:row>
    <x:row r="51" ht="24" customHeight="1">
      <x:c r="A51" s="9"/>
      <x:c r="B51" s="9"/>
      <x:c r="C51" s="9"/>
      <x:c r="D51" s="9"/>
      <x:c r="E51" s="9"/>
      <x:c r="F51" s="18"/>
      <x:c r="G51" s="4" t="str">
        <x:f>IF(COUNTA(A51:F51)=0,"",IF(OR(A51="",B51="",C51=""),"Pendiente de identificación",IF(H51&gt;1,"Revisar ID duplicado",IF(AND(C51&lt;&gt;"Sí",C51&lt;&gt;"No"),"Revisar inclusión",IF(C51="No",IF(F51="","Pendiente de motivo","Excluido"),IF(B51&lt;&gt;$B$4,"Fuera de ventana",IF(OR(D51="",E51=""),"Pendiente de etiqueta",IF(OR(AND(D51&lt;&gt;"Crítica",D51&lt;&gt;"Normal"),AND(E51&lt;&gt;"Crítica",E51&lt;&gt;"Normal")),"Revisar etiqueta","Válido"))))))))</x:f>
      </x:c>
      <x:c r="H51" s="2" t="str">
        <x:f>IF(A51="","",COUNTIFS($A$16:$A$75,A51))</x:f>
      </x:c>
    </x:row>
    <x:row r="52" ht="24" customHeight="1">
      <x:c r="A52" s="9"/>
      <x:c r="B52" s="9"/>
      <x:c r="C52" s="9"/>
      <x:c r="D52" s="9"/>
      <x:c r="E52" s="9"/>
      <x:c r="F52" s="18"/>
      <x:c r="G52" s="4" t="str">
        <x:f>IF(COUNTA(A52:F52)=0,"",IF(OR(A52="",B52="",C52=""),"Pendiente de identificación",IF(H52&gt;1,"Revisar ID duplicado",IF(AND(C52&lt;&gt;"Sí",C52&lt;&gt;"No"),"Revisar inclusión",IF(C52="No",IF(F52="","Pendiente de motivo","Excluido"),IF(B52&lt;&gt;$B$4,"Fuera de ventana",IF(OR(D52="",E52=""),"Pendiente de etiqueta",IF(OR(AND(D52&lt;&gt;"Crítica",D52&lt;&gt;"Normal"),AND(E52&lt;&gt;"Crítica",E52&lt;&gt;"Normal")),"Revisar etiqueta","Válido"))))))))</x:f>
      </x:c>
      <x:c r="H52" s="2" t="str">
        <x:f>IF(A52="","",COUNTIFS($A$16:$A$75,A52))</x:f>
      </x:c>
    </x:row>
    <x:row r="53" ht="24" customHeight="1">
      <x:c r="A53" s="9"/>
      <x:c r="B53" s="9"/>
      <x:c r="C53" s="9"/>
      <x:c r="D53" s="9"/>
      <x:c r="E53" s="9"/>
      <x:c r="F53" s="18"/>
      <x:c r="G53" s="4" t="str">
        <x:f>IF(COUNTA(A53:F53)=0,"",IF(OR(A53="",B53="",C53=""),"Pendiente de identificación",IF(H53&gt;1,"Revisar ID duplicado",IF(AND(C53&lt;&gt;"Sí",C53&lt;&gt;"No"),"Revisar inclusión",IF(C53="No",IF(F53="","Pendiente de motivo","Excluido"),IF(B53&lt;&gt;$B$4,"Fuera de ventana",IF(OR(D53="",E53=""),"Pendiente de etiqueta",IF(OR(AND(D53&lt;&gt;"Crítica",D53&lt;&gt;"Normal"),AND(E53&lt;&gt;"Crítica",E53&lt;&gt;"Normal")),"Revisar etiqueta","Válido"))))))))</x:f>
      </x:c>
      <x:c r="H53" s="2" t="str">
        <x:f>IF(A53="","",COUNTIFS($A$16:$A$75,A53))</x:f>
      </x:c>
    </x:row>
    <x:row r="54" ht="24" customHeight="1">
      <x:c r="A54" s="9"/>
      <x:c r="B54" s="9"/>
      <x:c r="C54" s="9"/>
      <x:c r="D54" s="9"/>
      <x:c r="E54" s="9"/>
      <x:c r="F54" s="18"/>
      <x:c r="G54" s="4" t="str">
        <x:f>IF(COUNTA(A54:F54)=0,"",IF(OR(A54="",B54="",C54=""),"Pendiente de identificación",IF(H54&gt;1,"Revisar ID duplicado",IF(AND(C54&lt;&gt;"Sí",C54&lt;&gt;"No"),"Revisar inclusión",IF(C54="No",IF(F54="","Pendiente de motivo","Excluido"),IF(B54&lt;&gt;$B$4,"Fuera de ventana",IF(OR(D54="",E54=""),"Pendiente de etiqueta",IF(OR(AND(D54&lt;&gt;"Crítica",D54&lt;&gt;"Normal"),AND(E54&lt;&gt;"Crítica",E54&lt;&gt;"Normal")),"Revisar etiqueta","Válido"))))))))</x:f>
      </x:c>
      <x:c r="H54" s="2" t="str">
        <x:f>IF(A54="","",COUNTIFS($A$16:$A$75,A54))</x:f>
      </x:c>
    </x:row>
    <x:row r="55" ht="24" customHeight="1">
      <x:c r="A55" s="9"/>
      <x:c r="B55" s="9"/>
      <x:c r="C55" s="9"/>
      <x:c r="D55" s="9"/>
      <x:c r="E55" s="9"/>
      <x:c r="F55" s="18"/>
      <x:c r="G55" s="4" t="str">
        <x:f>IF(COUNTA(A55:F55)=0,"",IF(OR(A55="",B55="",C55=""),"Pendiente de identificación",IF(H55&gt;1,"Revisar ID duplicado",IF(AND(C55&lt;&gt;"Sí",C55&lt;&gt;"No"),"Revisar inclusión",IF(C55="No",IF(F55="","Pendiente de motivo","Excluido"),IF(B55&lt;&gt;$B$4,"Fuera de ventana",IF(OR(D55="",E55=""),"Pendiente de etiqueta",IF(OR(AND(D55&lt;&gt;"Crítica",D55&lt;&gt;"Normal"),AND(E55&lt;&gt;"Crítica",E55&lt;&gt;"Normal")),"Revisar etiqueta","Válido"))))))))</x:f>
      </x:c>
      <x:c r="H55" s="2" t="str">
        <x:f>IF(A55="","",COUNTIFS($A$16:$A$75,A55))</x:f>
      </x:c>
    </x:row>
    <x:row r="56" ht="24" customHeight="1">
      <x:c r="A56" s="9"/>
      <x:c r="B56" s="9"/>
      <x:c r="C56" s="9"/>
      <x:c r="D56" s="9"/>
      <x:c r="E56" s="9"/>
      <x:c r="F56" s="18"/>
      <x:c r="G56" s="4" t="str">
        <x:f>IF(COUNTA(A56:F56)=0,"",IF(OR(A56="",B56="",C56=""),"Pendiente de identificación",IF(H56&gt;1,"Revisar ID duplicado",IF(AND(C56&lt;&gt;"Sí",C56&lt;&gt;"No"),"Revisar inclusión",IF(C56="No",IF(F56="","Pendiente de motivo","Excluido"),IF(B56&lt;&gt;$B$4,"Fuera de ventana",IF(OR(D56="",E56=""),"Pendiente de etiqueta",IF(OR(AND(D56&lt;&gt;"Crítica",D56&lt;&gt;"Normal"),AND(E56&lt;&gt;"Crítica",E56&lt;&gt;"Normal")),"Revisar etiqueta","Válido"))))))))</x:f>
      </x:c>
      <x:c r="H56" s="2" t="str">
        <x:f>IF(A56="","",COUNTIFS($A$16:$A$75,A56))</x:f>
      </x:c>
    </x:row>
    <x:row r="57" ht="24" customHeight="1">
      <x:c r="A57" s="9"/>
      <x:c r="B57" s="9"/>
      <x:c r="C57" s="9"/>
      <x:c r="D57" s="9"/>
      <x:c r="E57" s="9"/>
      <x:c r="F57" s="18"/>
      <x:c r="G57" s="4" t="str">
        <x:f>IF(COUNTA(A57:F57)=0,"",IF(OR(A57="",B57="",C57=""),"Pendiente de identificación",IF(H57&gt;1,"Revisar ID duplicado",IF(AND(C57&lt;&gt;"Sí",C57&lt;&gt;"No"),"Revisar inclusión",IF(C57="No",IF(F57="","Pendiente de motivo","Excluido"),IF(B57&lt;&gt;$B$4,"Fuera de ventana",IF(OR(D57="",E57=""),"Pendiente de etiqueta",IF(OR(AND(D57&lt;&gt;"Crítica",D57&lt;&gt;"Normal"),AND(E57&lt;&gt;"Crítica",E57&lt;&gt;"Normal")),"Revisar etiqueta","Válido"))))))))</x:f>
      </x:c>
      <x:c r="H57" s="2" t="str">
        <x:f>IF(A57="","",COUNTIFS($A$16:$A$75,A57))</x:f>
      </x:c>
    </x:row>
    <x:row r="58" ht="24" customHeight="1">
      <x:c r="A58" s="9"/>
      <x:c r="B58" s="9"/>
      <x:c r="C58" s="9"/>
      <x:c r="D58" s="9"/>
      <x:c r="E58" s="9"/>
      <x:c r="F58" s="18"/>
      <x:c r="G58" s="4" t="str">
        <x:f>IF(COUNTA(A58:F58)=0,"",IF(OR(A58="",B58="",C58=""),"Pendiente de identificación",IF(H58&gt;1,"Revisar ID duplicado",IF(AND(C58&lt;&gt;"Sí",C58&lt;&gt;"No"),"Revisar inclusión",IF(C58="No",IF(F58="","Pendiente de motivo","Excluido"),IF(B58&lt;&gt;$B$4,"Fuera de ventana",IF(OR(D58="",E58=""),"Pendiente de etiqueta",IF(OR(AND(D58&lt;&gt;"Crítica",D58&lt;&gt;"Normal"),AND(E58&lt;&gt;"Crítica",E58&lt;&gt;"Normal")),"Revisar etiqueta","Válido"))))))))</x:f>
      </x:c>
      <x:c r="H58" s="2" t="str">
        <x:f>IF(A58="","",COUNTIFS($A$16:$A$75,A58))</x:f>
      </x:c>
    </x:row>
    <x:row r="59" ht="24" customHeight="1">
      <x:c r="A59" s="9"/>
      <x:c r="B59" s="9"/>
      <x:c r="C59" s="9"/>
      <x:c r="D59" s="9"/>
      <x:c r="E59" s="9"/>
      <x:c r="F59" s="18"/>
      <x:c r="G59" s="4" t="str">
        <x:f>IF(COUNTA(A59:F59)=0,"",IF(OR(A59="",B59="",C59=""),"Pendiente de identificación",IF(H59&gt;1,"Revisar ID duplicado",IF(AND(C59&lt;&gt;"Sí",C59&lt;&gt;"No"),"Revisar inclusión",IF(C59="No",IF(F59="","Pendiente de motivo","Excluido"),IF(B59&lt;&gt;$B$4,"Fuera de ventana",IF(OR(D59="",E59=""),"Pendiente de etiqueta",IF(OR(AND(D59&lt;&gt;"Crítica",D59&lt;&gt;"Normal"),AND(E59&lt;&gt;"Crítica",E59&lt;&gt;"Normal")),"Revisar etiqueta","Válido"))))))))</x:f>
      </x:c>
      <x:c r="H59" s="2" t="str">
        <x:f>IF(A59="","",COUNTIFS($A$16:$A$75,A59))</x:f>
      </x:c>
    </x:row>
    <x:row r="60" ht="24" customHeight="1">
      <x:c r="A60" s="9"/>
      <x:c r="B60" s="9"/>
      <x:c r="C60" s="9"/>
      <x:c r="D60" s="9"/>
      <x:c r="E60" s="9"/>
      <x:c r="F60" s="18"/>
      <x:c r="G60" s="4" t="str">
        <x:f>IF(COUNTA(A60:F60)=0,"",IF(OR(A60="",B60="",C60=""),"Pendiente de identificación",IF(H60&gt;1,"Revisar ID duplicado",IF(AND(C60&lt;&gt;"Sí",C60&lt;&gt;"No"),"Revisar inclusión",IF(C60="No",IF(F60="","Pendiente de motivo","Excluido"),IF(B60&lt;&gt;$B$4,"Fuera de ventana",IF(OR(D60="",E60=""),"Pendiente de etiqueta",IF(OR(AND(D60&lt;&gt;"Crítica",D60&lt;&gt;"Normal"),AND(E60&lt;&gt;"Crítica",E60&lt;&gt;"Normal")),"Revisar etiqueta","Válido"))))))))</x:f>
      </x:c>
      <x:c r="H60" s="2" t="str">
        <x:f>IF(A60="","",COUNTIFS($A$16:$A$75,A60))</x:f>
      </x:c>
    </x:row>
    <x:row r="61" ht="24" customHeight="1">
      <x:c r="A61" s="9"/>
      <x:c r="B61" s="9"/>
      <x:c r="C61" s="9"/>
      <x:c r="D61" s="9"/>
      <x:c r="E61" s="9"/>
      <x:c r="F61" s="18"/>
      <x:c r="G61" s="4" t="str">
        <x:f>IF(COUNTA(A61:F61)=0,"",IF(OR(A61="",B61="",C61=""),"Pendiente de identificación",IF(H61&gt;1,"Revisar ID duplicado",IF(AND(C61&lt;&gt;"Sí",C61&lt;&gt;"No"),"Revisar inclusión",IF(C61="No",IF(F61="","Pendiente de motivo","Excluido"),IF(B61&lt;&gt;$B$4,"Fuera de ventana",IF(OR(D61="",E61=""),"Pendiente de etiqueta",IF(OR(AND(D61&lt;&gt;"Crítica",D61&lt;&gt;"Normal"),AND(E61&lt;&gt;"Crítica",E61&lt;&gt;"Normal")),"Revisar etiqueta","Válido"))))))))</x:f>
      </x:c>
      <x:c r="H61" s="2" t="str">
        <x:f>IF(A61="","",COUNTIFS($A$16:$A$75,A61))</x:f>
      </x:c>
    </x:row>
    <x:row r="62" ht="24" customHeight="1">
      <x:c r="A62" s="9"/>
      <x:c r="B62" s="9"/>
      <x:c r="C62" s="9"/>
      <x:c r="D62" s="9"/>
      <x:c r="E62" s="9"/>
      <x:c r="F62" s="18"/>
      <x:c r="G62" s="4" t="str">
        <x:f>IF(COUNTA(A62:F62)=0,"",IF(OR(A62="",B62="",C62=""),"Pendiente de identificación",IF(H62&gt;1,"Revisar ID duplicado",IF(AND(C62&lt;&gt;"Sí",C62&lt;&gt;"No"),"Revisar inclusión",IF(C62="No",IF(F62="","Pendiente de motivo","Excluido"),IF(B62&lt;&gt;$B$4,"Fuera de ventana",IF(OR(D62="",E62=""),"Pendiente de etiqueta",IF(OR(AND(D62&lt;&gt;"Crítica",D62&lt;&gt;"Normal"),AND(E62&lt;&gt;"Crítica",E62&lt;&gt;"Normal")),"Revisar etiqueta","Válido"))))))))</x:f>
      </x:c>
      <x:c r="H62" s="2" t="str">
        <x:f>IF(A62="","",COUNTIFS($A$16:$A$75,A62))</x:f>
      </x:c>
    </x:row>
    <x:row r="63" ht="24" customHeight="1">
      <x:c r="A63" s="9"/>
      <x:c r="B63" s="9"/>
      <x:c r="C63" s="9"/>
      <x:c r="D63" s="9"/>
      <x:c r="E63" s="9"/>
      <x:c r="F63" s="18"/>
      <x:c r="G63" s="4" t="str">
        <x:f>IF(COUNTA(A63:F63)=0,"",IF(OR(A63="",B63="",C63=""),"Pendiente de identificación",IF(H63&gt;1,"Revisar ID duplicado",IF(AND(C63&lt;&gt;"Sí",C63&lt;&gt;"No"),"Revisar inclusión",IF(C63="No",IF(F63="","Pendiente de motivo","Excluido"),IF(B63&lt;&gt;$B$4,"Fuera de ventana",IF(OR(D63="",E63=""),"Pendiente de etiqueta",IF(OR(AND(D63&lt;&gt;"Crítica",D63&lt;&gt;"Normal"),AND(E63&lt;&gt;"Crítica",E63&lt;&gt;"Normal")),"Revisar etiqueta","Válido"))))))))</x:f>
      </x:c>
      <x:c r="H63" s="2" t="str">
        <x:f>IF(A63="","",COUNTIFS($A$16:$A$75,A63))</x:f>
      </x:c>
    </x:row>
    <x:row r="64" ht="24" customHeight="1">
      <x:c r="A64" s="9"/>
      <x:c r="B64" s="9"/>
      <x:c r="C64" s="9"/>
      <x:c r="D64" s="9"/>
      <x:c r="E64" s="9"/>
      <x:c r="F64" s="18"/>
      <x:c r="G64" s="4" t="str">
        <x:f>IF(COUNTA(A64:F64)=0,"",IF(OR(A64="",B64="",C64=""),"Pendiente de identificación",IF(H64&gt;1,"Revisar ID duplicado",IF(AND(C64&lt;&gt;"Sí",C64&lt;&gt;"No"),"Revisar inclusión",IF(C64="No",IF(F64="","Pendiente de motivo","Excluido"),IF(B64&lt;&gt;$B$4,"Fuera de ventana",IF(OR(D64="",E64=""),"Pendiente de etiqueta",IF(OR(AND(D64&lt;&gt;"Crítica",D64&lt;&gt;"Normal"),AND(E64&lt;&gt;"Crítica",E64&lt;&gt;"Normal")),"Revisar etiqueta","Válido"))))))))</x:f>
      </x:c>
      <x:c r="H64" s="2" t="str">
        <x:f>IF(A64="","",COUNTIFS($A$16:$A$75,A64))</x:f>
      </x:c>
    </x:row>
    <x:row r="65" ht="24" customHeight="1">
      <x:c r="A65" s="9"/>
      <x:c r="B65" s="9"/>
      <x:c r="C65" s="9"/>
      <x:c r="D65" s="9"/>
      <x:c r="E65" s="9"/>
      <x:c r="F65" s="18"/>
      <x:c r="G65" s="4" t="str">
        <x:f>IF(COUNTA(A65:F65)=0,"",IF(OR(A65="",B65="",C65=""),"Pendiente de identificación",IF(H65&gt;1,"Revisar ID duplicado",IF(AND(C65&lt;&gt;"Sí",C65&lt;&gt;"No"),"Revisar inclusión",IF(C65="No",IF(F65="","Pendiente de motivo","Excluido"),IF(B65&lt;&gt;$B$4,"Fuera de ventana",IF(OR(D65="",E65=""),"Pendiente de etiqueta",IF(OR(AND(D65&lt;&gt;"Crítica",D65&lt;&gt;"Normal"),AND(E65&lt;&gt;"Crítica",E65&lt;&gt;"Normal")),"Revisar etiqueta","Válido"))))))))</x:f>
      </x:c>
      <x:c r="H65" s="2" t="str">
        <x:f>IF(A65="","",COUNTIFS($A$16:$A$75,A65))</x:f>
      </x:c>
    </x:row>
    <x:row r="66" ht="24" customHeight="1">
      <x:c r="A66" s="9"/>
      <x:c r="B66" s="9"/>
      <x:c r="C66" s="9"/>
      <x:c r="D66" s="9"/>
      <x:c r="E66" s="9"/>
      <x:c r="F66" s="18"/>
      <x:c r="G66" s="4" t="str">
        <x:f>IF(COUNTA(A66:F66)=0,"",IF(OR(A66="",B66="",C66=""),"Pendiente de identificación",IF(H66&gt;1,"Revisar ID duplicado",IF(AND(C66&lt;&gt;"Sí",C66&lt;&gt;"No"),"Revisar inclusión",IF(C66="No",IF(F66="","Pendiente de motivo","Excluido"),IF(B66&lt;&gt;$B$4,"Fuera de ventana",IF(OR(D66="",E66=""),"Pendiente de etiqueta",IF(OR(AND(D66&lt;&gt;"Crítica",D66&lt;&gt;"Normal"),AND(E66&lt;&gt;"Crítica",E66&lt;&gt;"Normal")),"Revisar etiqueta","Válido"))))))))</x:f>
      </x:c>
      <x:c r="H66" s="2" t="str">
        <x:f>IF(A66="","",COUNTIFS($A$16:$A$75,A66))</x:f>
      </x:c>
    </x:row>
    <x:row r="67" ht="24" customHeight="1">
      <x:c r="A67" s="9"/>
      <x:c r="B67" s="9"/>
      <x:c r="C67" s="9"/>
      <x:c r="D67" s="9"/>
      <x:c r="E67" s="9"/>
      <x:c r="F67" s="18"/>
      <x:c r="G67" s="4" t="str">
        <x:f>IF(COUNTA(A67:F67)=0,"",IF(OR(A67="",B67="",C67=""),"Pendiente de identificación",IF(H67&gt;1,"Revisar ID duplicado",IF(AND(C67&lt;&gt;"Sí",C67&lt;&gt;"No"),"Revisar inclusión",IF(C67="No",IF(F67="","Pendiente de motivo","Excluido"),IF(B67&lt;&gt;$B$4,"Fuera de ventana",IF(OR(D67="",E67=""),"Pendiente de etiqueta",IF(OR(AND(D67&lt;&gt;"Crítica",D67&lt;&gt;"Normal"),AND(E67&lt;&gt;"Crítica",E67&lt;&gt;"Normal")),"Revisar etiqueta","Válido"))))))))</x:f>
      </x:c>
      <x:c r="H67" s="2" t="str">
        <x:f>IF(A67="","",COUNTIFS($A$16:$A$75,A67))</x:f>
      </x:c>
    </x:row>
    <x:row r="68" ht="24" customHeight="1">
      <x:c r="A68" s="9"/>
      <x:c r="B68" s="9"/>
      <x:c r="C68" s="9"/>
      <x:c r="D68" s="9"/>
      <x:c r="E68" s="9"/>
      <x:c r="F68" s="18"/>
      <x:c r="G68" s="4" t="str">
        <x:f>IF(COUNTA(A68:F68)=0,"",IF(OR(A68="",B68="",C68=""),"Pendiente de identificación",IF(H68&gt;1,"Revisar ID duplicado",IF(AND(C68&lt;&gt;"Sí",C68&lt;&gt;"No"),"Revisar inclusión",IF(C68="No",IF(F68="","Pendiente de motivo","Excluido"),IF(B68&lt;&gt;$B$4,"Fuera de ventana",IF(OR(D68="",E68=""),"Pendiente de etiqueta",IF(OR(AND(D68&lt;&gt;"Crítica",D68&lt;&gt;"Normal"),AND(E68&lt;&gt;"Crítica",E68&lt;&gt;"Normal")),"Revisar etiqueta","Válido"))))))))</x:f>
      </x:c>
      <x:c r="H68" s="2" t="str">
        <x:f>IF(A68="","",COUNTIFS($A$16:$A$75,A68))</x:f>
      </x:c>
    </x:row>
    <x:row r="69" ht="24" customHeight="1">
      <x:c r="A69" s="9"/>
      <x:c r="B69" s="9"/>
      <x:c r="C69" s="9"/>
      <x:c r="D69" s="9"/>
      <x:c r="E69" s="9"/>
      <x:c r="F69" s="18"/>
      <x:c r="G69" s="4" t="str">
        <x:f>IF(COUNTA(A69:F69)=0,"",IF(OR(A69="",B69="",C69=""),"Pendiente de identificación",IF(H69&gt;1,"Revisar ID duplicado",IF(AND(C69&lt;&gt;"Sí",C69&lt;&gt;"No"),"Revisar inclusión",IF(C69="No",IF(F69="","Pendiente de motivo","Excluido"),IF(B69&lt;&gt;$B$4,"Fuera de ventana",IF(OR(D69="",E69=""),"Pendiente de etiqueta",IF(OR(AND(D69&lt;&gt;"Crítica",D69&lt;&gt;"Normal"),AND(E69&lt;&gt;"Crítica",E69&lt;&gt;"Normal")),"Revisar etiqueta","Válido"))))))))</x:f>
      </x:c>
      <x:c r="H69" s="2" t="str">
        <x:f>IF(A69="","",COUNTIFS($A$16:$A$75,A69))</x:f>
      </x:c>
    </x:row>
    <x:row r="70" ht="24" customHeight="1">
      <x:c r="A70" s="9"/>
      <x:c r="B70" s="9"/>
      <x:c r="C70" s="9"/>
      <x:c r="D70" s="9"/>
      <x:c r="E70" s="9"/>
      <x:c r="F70" s="18"/>
      <x:c r="G70" s="4" t="str">
        <x:f>IF(COUNTA(A70:F70)=0,"",IF(OR(A70="",B70="",C70=""),"Pendiente de identificación",IF(H70&gt;1,"Revisar ID duplicado",IF(AND(C70&lt;&gt;"Sí",C70&lt;&gt;"No"),"Revisar inclusión",IF(C70="No",IF(F70="","Pendiente de motivo","Excluido"),IF(B70&lt;&gt;$B$4,"Fuera de ventana",IF(OR(D70="",E70=""),"Pendiente de etiqueta",IF(OR(AND(D70&lt;&gt;"Crítica",D70&lt;&gt;"Normal"),AND(E70&lt;&gt;"Crítica",E70&lt;&gt;"Normal")),"Revisar etiqueta","Válido"))))))))</x:f>
      </x:c>
      <x:c r="H70" s="2" t="str">
        <x:f>IF(A70="","",COUNTIFS($A$16:$A$75,A70))</x:f>
      </x:c>
    </x:row>
    <x:row r="71" ht="24" customHeight="1">
      <x:c r="A71" s="9"/>
      <x:c r="B71" s="9"/>
      <x:c r="C71" s="9"/>
      <x:c r="D71" s="9"/>
      <x:c r="E71" s="9"/>
      <x:c r="F71" s="18"/>
      <x:c r="G71" s="4" t="str">
        <x:f>IF(COUNTA(A71:F71)=0,"",IF(OR(A71="",B71="",C71=""),"Pendiente de identificación",IF(H71&gt;1,"Revisar ID duplicado",IF(AND(C71&lt;&gt;"Sí",C71&lt;&gt;"No"),"Revisar inclusión",IF(C71="No",IF(F71="","Pendiente de motivo","Excluido"),IF(B71&lt;&gt;$B$4,"Fuera de ventana",IF(OR(D71="",E71=""),"Pendiente de etiqueta",IF(OR(AND(D71&lt;&gt;"Crítica",D71&lt;&gt;"Normal"),AND(E71&lt;&gt;"Crítica",E71&lt;&gt;"Normal")),"Revisar etiqueta","Válido"))))))))</x:f>
      </x:c>
      <x:c r="H71" s="2" t="str">
        <x:f>IF(A71="","",COUNTIFS($A$16:$A$75,A71))</x:f>
      </x:c>
    </x:row>
    <x:row r="72" ht="24" customHeight="1">
      <x:c r="A72" s="9"/>
      <x:c r="B72" s="9"/>
      <x:c r="C72" s="9"/>
      <x:c r="D72" s="9"/>
      <x:c r="E72" s="9"/>
      <x:c r="F72" s="18"/>
      <x:c r="G72" s="4" t="str">
        <x:f>IF(COUNTA(A72:F72)=0,"",IF(OR(A72="",B72="",C72=""),"Pendiente de identificación",IF(H72&gt;1,"Revisar ID duplicado",IF(AND(C72&lt;&gt;"Sí",C72&lt;&gt;"No"),"Revisar inclusión",IF(C72="No",IF(F72="","Pendiente de motivo","Excluido"),IF(B72&lt;&gt;$B$4,"Fuera de ventana",IF(OR(D72="",E72=""),"Pendiente de etiqueta",IF(OR(AND(D72&lt;&gt;"Crítica",D72&lt;&gt;"Normal"),AND(E72&lt;&gt;"Crítica",E72&lt;&gt;"Normal")),"Revisar etiqueta","Válido"))))))))</x:f>
      </x:c>
      <x:c r="H72" s="2" t="str">
        <x:f>IF(A72="","",COUNTIFS($A$16:$A$75,A72))</x:f>
      </x:c>
    </x:row>
    <x:row r="73" ht="24" customHeight="1">
      <x:c r="A73" s="9"/>
      <x:c r="B73" s="9"/>
      <x:c r="C73" s="9"/>
      <x:c r="D73" s="9"/>
      <x:c r="E73" s="9"/>
      <x:c r="F73" s="18"/>
      <x:c r="G73" s="4" t="str">
        <x:f>IF(COUNTA(A73:F73)=0,"",IF(OR(A73="",B73="",C73=""),"Pendiente de identificación",IF(H73&gt;1,"Revisar ID duplicado",IF(AND(C73&lt;&gt;"Sí",C73&lt;&gt;"No"),"Revisar inclusión",IF(C73="No",IF(F73="","Pendiente de motivo","Excluido"),IF(B73&lt;&gt;$B$4,"Fuera de ventana",IF(OR(D73="",E73=""),"Pendiente de etiqueta",IF(OR(AND(D73&lt;&gt;"Crítica",D73&lt;&gt;"Normal"),AND(E73&lt;&gt;"Crítica",E73&lt;&gt;"Normal")),"Revisar etiqueta","Válido"))))))))</x:f>
      </x:c>
      <x:c r="H73" s="2" t="str">
        <x:f>IF(A73="","",COUNTIFS($A$16:$A$75,A73))</x:f>
      </x:c>
    </x:row>
    <x:row r="74" ht="24" customHeight="1">
      <x:c r="A74" s="9"/>
      <x:c r="B74" s="9"/>
      <x:c r="C74" s="9"/>
      <x:c r="D74" s="9"/>
      <x:c r="E74" s="9"/>
      <x:c r="F74" s="18"/>
      <x:c r="G74" s="4" t="str">
        <x:f>IF(COUNTA(A74:F74)=0,"",IF(OR(A74="",B74="",C74=""),"Pendiente de identificación",IF(H74&gt;1,"Revisar ID duplicado",IF(AND(C74&lt;&gt;"Sí",C74&lt;&gt;"No"),"Revisar inclusión",IF(C74="No",IF(F74="","Pendiente de motivo","Excluido"),IF(B74&lt;&gt;$B$4,"Fuera de ventana",IF(OR(D74="",E74=""),"Pendiente de etiqueta",IF(OR(AND(D74&lt;&gt;"Crítica",D74&lt;&gt;"Normal"),AND(E74&lt;&gt;"Crítica",E74&lt;&gt;"Normal")),"Revisar etiqueta","Válido"))))))))</x:f>
      </x:c>
      <x:c r="H74" s="2" t="str">
        <x:f>IF(A74="","",COUNTIFS($A$16:$A$75,A74))</x:f>
      </x:c>
    </x:row>
    <x:row r="75" ht="24" customHeight="1">
      <x:c r="A75" s="9"/>
      <x:c r="B75" s="9"/>
      <x:c r="C75" s="9"/>
      <x:c r="D75" s="9"/>
      <x:c r="E75" s="9"/>
      <x:c r="F75" s="18"/>
      <x:c r="G75" s="4" t="str">
        <x:f>IF(COUNTA(A75:F75)=0,"",IF(OR(A75="",B75="",C75=""),"Pendiente de identificación",IF(H75&gt;1,"Revisar ID duplicado",IF(AND(C75&lt;&gt;"Sí",C75&lt;&gt;"No"),"Revisar inclusión",IF(C75="No",IF(F75="","Pendiente de motivo","Excluido"),IF(B75&lt;&gt;$B$4,"Fuera de ventana",IF(OR(D75="",E75=""),"Pendiente de etiqueta",IF(OR(AND(D75&lt;&gt;"Crítica",D75&lt;&gt;"Normal"),AND(E75&lt;&gt;"Crítica",E75&lt;&gt;"Normal")),"Revisar etiqueta","Válido"))))))))</x:f>
      </x:c>
      <x:c r="H75" s="2" t="str">
        <x:f>IF(A75="","",COUNTIFS($A$16:$A$75,A75))</x:f>
      </x:c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</x:sheetData>
  <x:mergeCells>
    <x:mergeCell ref="A2:H2"/>
    <x:mergeCell ref="A11:H11"/>
    <x:mergeCell ref="A12:H13"/>
  </x:mergeCells>
  <x:conditionalFormatting sqref="G16:G75">
    <x:cfRule type="containsText" dxfId="2" priority="1" operator="containsText" text="Pendiente"/>
    <x:cfRule type="containsText" dxfId="3" priority="2" operator="containsText" text="Revisar"/>
  </x:conditionalFormatting>
  <x:dataValidations count="2">
    <x:dataValidation type="list" sqref="C16:C75">
      <x:formula1>"Sí,No"</x:formula1>
    </x:dataValidation>
    <x:dataValidation type="list" sqref="D16:E75">
      <x:formula1>"Crítica,Normal"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4" hidden="0" customWidth="1"/>
    <x:col min="4" max="4" width="17" hidden="0" customWidth="1"/>
    <x:col min="5" max="5" width="18" hidden="0" customWidth="1"/>
    <x:col min="6" max="6" width="30" hidden="0" customWidth="1"/>
    <x:col min="7" max="7" width="18" hidden="0" customWidth="1"/>
    <x:col min="8" max="8" width="3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Laboratorio de latencias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Ventana elegida</x:v>
      </x:c>
      <x:c r="B4" s="9" t="str">
        <x:v>LAB-LAT-10</x:v>
      </x:c>
      <x:c r="C4" s="2"/>
      <x:c r="D4" s="2"/>
      <x:c r="E4" s="2"/>
      <x:c r="F4" s="2"/>
      <x:c r="G4" s="2"/>
      <x:c r="H4" s="2"/>
    </x:row>
    <x:row r="5" ht="24" customHeight="1">
      <x:c r="A5" s="2" t="str">
        <x:v>Duraciones válidas</x:v>
      </x:c>
      <x:c r="B5" s="2" t="n">
        <x:f>COUNT(G16:G75)</x:f>
        <x:v>20</x:v>
      </x:c>
      <x:c r="C5" s="2"/>
      <x:c r="D5" s="4" t="str">
        <x:v>PERCENTILE.INC interpola. Con 20 datos de 100 a 2000 ms: P50 1050, P95 1905 y máximo 2000. Al sustituir 2000 por 10000: 1050, 2305 y 10000 ms. Son resultados del conjunto, no garantías futuras.</x:v>
      </x:c>
      <x:c r="E5" s="4"/>
      <x:c r="F5" s="4"/>
      <x:c r="G5" s="4"/>
      <x:c r="H5" s="4"/>
    </x:row>
    <x:row r="6" ht="24" customHeight="1">
      <x:c r="A6" s="2" t="str">
        <x:v>P50 inclusivo ms</x:v>
      </x:c>
      <x:c r="B6" s="19" t="n">
        <x:f>IF(B5=0,"No evaluable",_xlfn.PERCENTILE.INC(G16:G75,0.5))</x:f>
        <x:v>1050</x:v>
      </x:c>
      <x:c r="C6" s="2"/>
      <x:c r="D6" s="4"/>
      <x:c r="E6" s="4"/>
      <x:c r="F6" s="4"/>
      <x:c r="G6" s="4"/>
      <x:c r="H6" s="4"/>
    </x:row>
    <x:row r="7" ht="24" customHeight="1">
      <x:c r="A7" s="2" t="str">
        <x:v>P95 inclusivo ms</x:v>
      </x:c>
      <x:c r="B7" s="19" t="n">
        <x:f>IF(B5=0,"No evaluable",_xlfn.PERCENTILE.INC(G16:G75,0.95))</x:f>
        <x:v>1905</x:v>
      </x:c>
      <x:c r="C7" s="2"/>
      <x:c r="D7" s="4"/>
      <x:c r="E7" s="4"/>
      <x:c r="F7" s="4"/>
      <x:c r="G7" s="4"/>
      <x:c r="H7" s="4"/>
    </x:row>
    <x:row r="8" ht="24" customHeight="1">
      <x:c r="A8" s="2" t="str">
        <x:v>Máximo ms</x:v>
      </x:c>
      <x:c r="B8" s="19" t="n">
        <x:f>IF(B5=0,"No evaluable",MAX(G16:G75))</x:f>
        <x:v>2000</x:v>
      </x:c>
      <x:c r="C8" s="2"/>
      <x:c r="D8" s="2"/>
      <x:c r="E8" s="2"/>
      <x:c r="F8" s="2"/>
      <x:c r="G8" s="2"/>
      <x:c r="H8" s="2"/>
    </x:row>
    <x:row r="9" ht="24" customHeight="1">
      <x:c r="A9" s="2" t="str">
        <x:v>Errores y timeouts</x:v>
      </x:c>
      <x:c r="B9" s="2" t="n">
        <x:f>COUNTIFS(B16:B75,$B$4,C16:C75,"Sí",D16:D75,"ERROR",F16:F75,"Fallo registrado")+COUNTIFS(B16:B75,$B$4,C16:C75,"Sí",D16:D75,"TIMEOUT",F16:F75,"Fallo registrado")</x:f>
        <x:v>2</x:v>
      </x:c>
      <x:c r="C9" s="2"/>
      <x:c r="D9" s="2"/>
      <x:c r="E9" s="2"/>
      <x:c r="F9" s="2"/>
      <x:c r="G9" s="2"/>
      <x:c r="H9" s="2"/>
    </x:row>
    <x:row r="10" ht="24" customHeight="1">
      <x:c r="A10" s="2" t="str">
        <x:v>Registros pendientes</x:v>
      </x:c>
      <x:c r="B10" s="2" t="n">
        <x:f>COUNTIFS(F16:F75,"Pendiente de identificación")+COUNTIFS(F16:F75,"Revisar ID duplicado")+COUNTIFS(F16:F75,"Revisar inclusión")+COUNTIFS(F16:F75,"Pendiente de motivo")+COUNTIFS(F16:F75,"Pendiente de resultado")+COUNTIFS(F16:F75,"Pendiente de duración")+COUNTIFS(F16:F75,"Revisar duración")</x:f>
        <x:v>0</x:v>
      </x:c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4" t="str">
        <x:v>Fuente: solicitudes sintéticas del curso. Los fallos no reciben cero ni duración ficticia. Los percentiles describen solo observaciones válidas; interpreta también cobertura y pendientes. E=0 es válido si fue medido. Vacío no equivale a cero.</x:v>
      </x:c>
      <x:c r="B12" s="4"/>
      <x:c r="C12" s="4"/>
      <x:c r="D12" s="4"/>
      <x:c r="E12" s="4"/>
      <x:c r="F12" s="4"/>
      <x:c r="G12" s="4"/>
      <x:c r="H12" s="4"/>
    </x:row>
    <x:row r="13" ht="24" customHeight="1">
      <x:c r="A13" s="4"/>
      <x:c r="B13" s="4"/>
      <x:c r="C13" s="4"/>
      <x:c r="D13" s="4"/>
      <x:c r="E13" s="4"/>
      <x:c r="F13" s="4"/>
      <x:c r="G13" s="4"/>
      <x:c r="H13" s="4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38" customHeight="1">
      <x:c r="A15" s="8" t="str">
        <x:v>ID único</x:v>
      </x:c>
      <x:c r="B15" s="8" t="str">
        <x:v>Ventana</x:v>
      </x:c>
      <x:c r="C15" s="8" t="str">
        <x:v>Incluir</x:v>
      </x:c>
      <x:c r="D15" s="8" t="str">
        <x:v>Resultado</x:v>
      </x:c>
      <x:c r="E15" s="8" t="str">
        <x:v>Duración ms</x:v>
      </x:c>
      <x:c r="F15" s="8" t="str">
        <x:v>Calidad del registro</x:v>
      </x:c>
      <x:c r="G15" s="8" t="str">
        <x:v>Duración válida ms</x:v>
      </x:c>
      <x:c r="H15" s="8" t="str">
        <x:v>Motivo de exclusión</x:v>
      </x:c>
    </x:row>
    <x:row r="16" ht="24" customHeight="1">
      <x:c r="A16" s="9" t="str">
        <x:v>L-001</x:v>
      </x:c>
      <x:c r="B16" s="9" t="str">
        <x:v>LAB-LAT-10</x:v>
      </x:c>
      <x:c r="C16" s="9" t="str">
        <x:v>Sí</x:v>
      </x:c>
      <x:c r="D16" s="9" t="str">
        <x:v>OK</x:v>
      </x:c>
      <x:c r="E16" s="20" t="n">
        <x:v>100</x:v>
      </x:c>
      <x:c r="F16" s="21" t="str">
        <x:f>IF(COUNTA(A16:E16,H16)=0,"",IF(OR(A16="",B16="",C16=""),"Pendiente de identificación",IF(COUNTIFS($A$16:$A$75,A16)&gt;1,"Revisar ID duplicado",IF(AND(C16&lt;&gt;"Sí",C16&lt;&gt;"No"),"Revisar inclusión",IF(C16="No",IF(H16="","Pendiente de motivo","Excluido"),IF(B16&lt;&gt;$B$4,"Fuera de ventana",IF(OR(D16="ERROR",D16="TIMEOUT"),"Fallo registrado",IF(D16&lt;&gt;"OK","Pendiente de resultado",IF(ISBLANK(E16),"Pendiente de duración",IF(OR(NOT(ISNUMBER(E16)),E16&lt;0),"Revisar duración","Válido"))))))))))</x:f>
        <x:v>Válido</x:v>
      </x:c>
      <x:c r="G16" s="19" t="n">
        <x:f>IF(F16="Válido",E16,"")</x:f>
        <x:v>100</x:v>
      </x:c>
      <x:c r="H16" s="9"/>
    </x:row>
    <x:row r="17" ht="24" customHeight="1">
      <x:c r="A17" s="9" t="str">
        <x:v>L-002</x:v>
      </x:c>
      <x:c r="B17" s="9" t="str">
        <x:v>LAB-LAT-10</x:v>
      </x:c>
      <x:c r="C17" s="9" t="str">
        <x:v>Sí</x:v>
      </x:c>
      <x:c r="D17" s="9" t="str">
        <x:v>OK</x:v>
      </x:c>
      <x:c r="E17" s="20" t="n">
        <x:v>200</x:v>
      </x:c>
      <x:c r="F17" s="21" t="str">
        <x:f>IF(COUNTA(A17:E17,H17)=0,"",IF(OR(A17="",B17="",C17=""),"Pendiente de identificación",IF(COUNTIFS($A$16:$A$75,A17)&gt;1,"Revisar ID duplicado",IF(AND(C17&lt;&gt;"Sí",C17&lt;&gt;"No"),"Revisar inclusión",IF(C17="No",IF(H17="","Pendiente de motivo","Excluido"),IF(B17&lt;&gt;$B$4,"Fuera de ventana",IF(OR(D17="ERROR",D17="TIMEOUT"),"Fallo registrado",IF(D17&lt;&gt;"OK","Pendiente de resultado",IF(ISBLANK(E17),"Pendiente de duración",IF(OR(NOT(ISNUMBER(E17)),E17&lt;0),"Revisar duración","Válido"))))))))))</x:f>
        <x:v>Válido</x:v>
      </x:c>
      <x:c r="G17" s="19" t="n">
        <x:f>IF(F17="Válido",E17,"")</x:f>
        <x:v>200</x:v>
      </x:c>
      <x:c r="H17" s="9"/>
    </x:row>
    <x:row r="18" ht="24" customHeight="1">
      <x:c r="A18" s="9" t="str">
        <x:v>L-003</x:v>
      </x:c>
      <x:c r="B18" s="9" t="str">
        <x:v>LAB-LAT-10</x:v>
      </x:c>
      <x:c r="C18" s="9" t="str">
        <x:v>Sí</x:v>
      </x:c>
      <x:c r="D18" s="9" t="str">
        <x:v>OK</x:v>
      </x:c>
      <x:c r="E18" s="20" t="n">
        <x:v>300</x:v>
      </x:c>
      <x:c r="F18" s="21" t="str">
        <x:f>IF(COUNTA(A18:E18,H18)=0,"",IF(OR(A18="",B18="",C18=""),"Pendiente de identificación",IF(COUNTIFS($A$16:$A$75,A18)&gt;1,"Revisar ID duplicado",IF(AND(C18&lt;&gt;"Sí",C18&lt;&gt;"No"),"Revisar inclusión",IF(C18="No",IF(H18="","Pendiente de motivo","Excluido"),IF(B18&lt;&gt;$B$4,"Fuera de ventana",IF(OR(D18="ERROR",D18="TIMEOUT"),"Fallo registrado",IF(D18&lt;&gt;"OK","Pendiente de resultado",IF(ISBLANK(E18),"Pendiente de duración",IF(OR(NOT(ISNUMBER(E18)),E18&lt;0),"Revisar duración","Válido"))))))))))</x:f>
        <x:v>Válido</x:v>
      </x:c>
      <x:c r="G18" s="19" t="n">
        <x:f>IF(F18="Válido",E18,"")</x:f>
        <x:v>300</x:v>
      </x:c>
      <x:c r="H18" s="9"/>
    </x:row>
    <x:row r="19" ht="24" customHeight="1">
      <x:c r="A19" s="9" t="str">
        <x:v>L-004</x:v>
      </x:c>
      <x:c r="B19" s="9" t="str">
        <x:v>LAB-LAT-10</x:v>
      </x:c>
      <x:c r="C19" s="9" t="str">
        <x:v>Sí</x:v>
      </x:c>
      <x:c r="D19" s="9" t="str">
        <x:v>OK</x:v>
      </x:c>
      <x:c r="E19" s="20" t="n">
        <x:v>400</x:v>
      </x:c>
      <x:c r="F19" s="21" t="str">
        <x:f>IF(COUNTA(A19:E19,H19)=0,"",IF(OR(A19="",B19="",C19=""),"Pendiente de identificación",IF(COUNTIFS($A$16:$A$75,A19)&gt;1,"Revisar ID duplicado",IF(AND(C19&lt;&gt;"Sí",C19&lt;&gt;"No"),"Revisar inclusión",IF(C19="No",IF(H19="","Pendiente de motivo","Excluido"),IF(B19&lt;&gt;$B$4,"Fuera de ventana",IF(OR(D19="ERROR",D19="TIMEOUT"),"Fallo registrado",IF(D19&lt;&gt;"OK","Pendiente de resultado",IF(ISBLANK(E19),"Pendiente de duración",IF(OR(NOT(ISNUMBER(E19)),E19&lt;0),"Revisar duración","Válido"))))))))))</x:f>
        <x:v>Válido</x:v>
      </x:c>
      <x:c r="G19" s="19" t="n">
        <x:f>IF(F19="Válido",E19,"")</x:f>
        <x:v>400</x:v>
      </x:c>
      <x:c r="H19" s="9"/>
    </x:row>
    <x:row r="20" ht="24" customHeight="1">
      <x:c r="A20" s="9" t="str">
        <x:v>L-005</x:v>
      </x:c>
      <x:c r="B20" s="9" t="str">
        <x:v>LAB-LAT-10</x:v>
      </x:c>
      <x:c r="C20" s="9" t="str">
        <x:v>Sí</x:v>
      </x:c>
      <x:c r="D20" s="9" t="str">
        <x:v>OK</x:v>
      </x:c>
      <x:c r="E20" s="20" t="n">
        <x:v>500</x:v>
      </x:c>
      <x:c r="F20" s="21" t="str">
        <x:f>IF(COUNTA(A20:E20,H20)=0,"",IF(OR(A20="",B20="",C20=""),"Pendiente de identificación",IF(COUNTIFS($A$16:$A$75,A20)&gt;1,"Revisar ID duplicado",IF(AND(C20&lt;&gt;"Sí",C20&lt;&gt;"No"),"Revisar inclusión",IF(C20="No",IF(H20="","Pendiente de motivo","Excluido"),IF(B20&lt;&gt;$B$4,"Fuera de ventana",IF(OR(D20="ERROR",D20="TIMEOUT"),"Fallo registrado",IF(D20&lt;&gt;"OK","Pendiente de resultado",IF(ISBLANK(E20),"Pendiente de duración",IF(OR(NOT(ISNUMBER(E20)),E20&lt;0),"Revisar duración","Válido"))))))))))</x:f>
        <x:v>Válido</x:v>
      </x:c>
      <x:c r="G20" s="19" t="n">
        <x:f>IF(F20="Válido",E20,"")</x:f>
        <x:v>500</x:v>
      </x:c>
      <x:c r="H20" s="9"/>
    </x:row>
    <x:row r="21" ht="24" customHeight="1">
      <x:c r="A21" s="9" t="str">
        <x:v>L-006</x:v>
      </x:c>
      <x:c r="B21" s="9" t="str">
        <x:v>LAB-LAT-10</x:v>
      </x:c>
      <x:c r="C21" s="9" t="str">
        <x:v>Sí</x:v>
      </x:c>
      <x:c r="D21" s="9" t="str">
        <x:v>OK</x:v>
      </x:c>
      <x:c r="E21" s="20" t="n">
        <x:v>600</x:v>
      </x:c>
      <x:c r="F21" s="21" t="str">
        <x:f>IF(COUNTA(A21:E21,H21)=0,"",IF(OR(A21="",B21="",C21=""),"Pendiente de identificación",IF(COUNTIFS($A$16:$A$75,A21)&gt;1,"Revisar ID duplicado",IF(AND(C21&lt;&gt;"Sí",C21&lt;&gt;"No"),"Revisar inclusión",IF(C21="No",IF(H21="","Pendiente de motivo","Excluido"),IF(B21&lt;&gt;$B$4,"Fuera de ventana",IF(OR(D21="ERROR",D21="TIMEOUT"),"Fallo registrado",IF(D21&lt;&gt;"OK","Pendiente de resultado",IF(ISBLANK(E21),"Pendiente de duración",IF(OR(NOT(ISNUMBER(E21)),E21&lt;0),"Revisar duración","Válido"))))))))))</x:f>
        <x:v>Válido</x:v>
      </x:c>
      <x:c r="G21" s="19" t="n">
        <x:f>IF(F21="Válido",E21,"")</x:f>
        <x:v>600</x:v>
      </x:c>
      <x:c r="H21" s="9"/>
    </x:row>
    <x:row r="22" ht="24" customHeight="1">
      <x:c r="A22" s="9" t="str">
        <x:v>L-007</x:v>
      </x:c>
      <x:c r="B22" s="9" t="str">
        <x:v>LAB-LAT-10</x:v>
      </x:c>
      <x:c r="C22" s="9" t="str">
        <x:v>Sí</x:v>
      </x:c>
      <x:c r="D22" s="9" t="str">
        <x:v>OK</x:v>
      </x:c>
      <x:c r="E22" s="20" t="n">
        <x:v>700</x:v>
      </x:c>
      <x:c r="F22" s="21" t="str">
        <x:f>IF(COUNTA(A22:E22,H22)=0,"",IF(OR(A22="",B22="",C22=""),"Pendiente de identificación",IF(COUNTIFS($A$16:$A$75,A22)&gt;1,"Revisar ID duplicado",IF(AND(C22&lt;&gt;"Sí",C22&lt;&gt;"No"),"Revisar inclusión",IF(C22="No",IF(H22="","Pendiente de motivo","Excluido"),IF(B22&lt;&gt;$B$4,"Fuera de ventana",IF(OR(D22="ERROR",D22="TIMEOUT"),"Fallo registrado",IF(D22&lt;&gt;"OK","Pendiente de resultado",IF(ISBLANK(E22),"Pendiente de duración",IF(OR(NOT(ISNUMBER(E22)),E22&lt;0),"Revisar duración","Válido"))))))))))</x:f>
        <x:v>Válido</x:v>
      </x:c>
      <x:c r="G22" s="19" t="n">
        <x:f>IF(F22="Válido",E22,"")</x:f>
        <x:v>700</x:v>
      </x:c>
      <x:c r="H22" s="9"/>
    </x:row>
    <x:row r="23" ht="24" customHeight="1">
      <x:c r="A23" s="9" t="str">
        <x:v>L-008</x:v>
      </x:c>
      <x:c r="B23" s="9" t="str">
        <x:v>LAB-LAT-10</x:v>
      </x:c>
      <x:c r="C23" s="9" t="str">
        <x:v>Sí</x:v>
      </x:c>
      <x:c r="D23" s="9" t="str">
        <x:v>OK</x:v>
      </x:c>
      <x:c r="E23" s="20" t="n">
        <x:v>800</x:v>
      </x:c>
      <x:c r="F23" s="21" t="str">
        <x:f>IF(COUNTA(A23:E23,H23)=0,"",IF(OR(A23="",B23="",C23=""),"Pendiente de identificación",IF(COUNTIFS($A$16:$A$75,A23)&gt;1,"Revisar ID duplicado",IF(AND(C23&lt;&gt;"Sí",C23&lt;&gt;"No"),"Revisar inclusión",IF(C23="No",IF(H23="","Pendiente de motivo","Excluido"),IF(B23&lt;&gt;$B$4,"Fuera de ventana",IF(OR(D23="ERROR",D23="TIMEOUT"),"Fallo registrado",IF(D23&lt;&gt;"OK","Pendiente de resultado",IF(ISBLANK(E23),"Pendiente de duración",IF(OR(NOT(ISNUMBER(E23)),E23&lt;0),"Revisar duración","Válido"))))))))))</x:f>
        <x:v>Válido</x:v>
      </x:c>
      <x:c r="G23" s="19" t="n">
        <x:f>IF(F23="Válido",E23,"")</x:f>
        <x:v>800</x:v>
      </x:c>
      <x:c r="H23" s="9"/>
    </x:row>
    <x:row r="24" ht="24" customHeight="1">
      <x:c r="A24" s="9" t="str">
        <x:v>L-009</x:v>
      </x:c>
      <x:c r="B24" s="9" t="str">
        <x:v>LAB-LAT-10</x:v>
      </x:c>
      <x:c r="C24" s="9" t="str">
        <x:v>Sí</x:v>
      </x:c>
      <x:c r="D24" s="9" t="str">
        <x:v>OK</x:v>
      </x:c>
      <x:c r="E24" s="20" t="n">
        <x:v>900</x:v>
      </x:c>
      <x:c r="F24" s="21" t="str">
        <x:f>IF(COUNTA(A24:E24,H24)=0,"",IF(OR(A24="",B24="",C24=""),"Pendiente de identificación",IF(COUNTIFS($A$16:$A$75,A24)&gt;1,"Revisar ID duplicado",IF(AND(C24&lt;&gt;"Sí",C24&lt;&gt;"No"),"Revisar inclusión",IF(C24="No",IF(H24="","Pendiente de motivo","Excluido"),IF(B24&lt;&gt;$B$4,"Fuera de ventana",IF(OR(D24="ERROR",D24="TIMEOUT"),"Fallo registrado",IF(D24&lt;&gt;"OK","Pendiente de resultado",IF(ISBLANK(E24),"Pendiente de duración",IF(OR(NOT(ISNUMBER(E24)),E24&lt;0),"Revisar duración","Válido"))))))))))</x:f>
        <x:v>Válido</x:v>
      </x:c>
      <x:c r="G24" s="19" t="n">
        <x:f>IF(F24="Válido",E24,"")</x:f>
        <x:v>900</x:v>
      </x:c>
      <x:c r="H24" s="9"/>
    </x:row>
    <x:row r="25" ht="24" customHeight="1">
      <x:c r="A25" s="9" t="str">
        <x:v>L-010</x:v>
      </x:c>
      <x:c r="B25" s="9" t="str">
        <x:v>LAB-LAT-10</x:v>
      </x:c>
      <x:c r="C25" s="9" t="str">
        <x:v>Sí</x:v>
      </x:c>
      <x:c r="D25" s="9" t="str">
        <x:v>OK</x:v>
      </x:c>
      <x:c r="E25" s="20" t="n">
        <x:v>1000</x:v>
      </x:c>
      <x:c r="F25" s="21" t="str">
        <x:f>IF(COUNTA(A25:E25,H25)=0,"",IF(OR(A25="",B25="",C25=""),"Pendiente de identificación",IF(COUNTIFS($A$16:$A$75,A25)&gt;1,"Revisar ID duplicado",IF(AND(C25&lt;&gt;"Sí",C25&lt;&gt;"No"),"Revisar inclusión",IF(C25="No",IF(H25="","Pendiente de motivo","Excluido"),IF(B25&lt;&gt;$B$4,"Fuera de ventana",IF(OR(D25="ERROR",D25="TIMEOUT"),"Fallo registrado",IF(D25&lt;&gt;"OK","Pendiente de resultado",IF(ISBLANK(E25),"Pendiente de duración",IF(OR(NOT(ISNUMBER(E25)),E25&lt;0),"Revisar duración","Válido"))))))))))</x:f>
        <x:v>Válido</x:v>
      </x:c>
      <x:c r="G25" s="19" t="n">
        <x:f>IF(F25="Válido",E25,"")</x:f>
        <x:v>1000</x:v>
      </x:c>
      <x:c r="H25" s="9"/>
    </x:row>
    <x:row r="26" ht="24" customHeight="1">
      <x:c r="A26" s="9" t="str">
        <x:v>L-011</x:v>
      </x:c>
      <x:c r="B26" s="9" t="str">
        <x:v>LAB-LAT-10</x:v>
      </x:c>
      <x:c r="C26" s="9" t="str">
        <x:v>Sí</x:v>
      </x:c>
      <x:c r="D26" s="9" t="str">
        <x:v>OK</x:v>
      </x:c>
      <x:c r="E26" s="20" t="n">
        <x:v>1100</x:v>
      </x:c>
      <x:c r="F26" s="21" t="str">
        <x:f>IF(COUNTA(A26:E26,H26)=0,"",IF(OR(A26="",B26="",C26=""),"Pendiente de identificación",IF(COUNTIFS($A$16:$A$75,A26)&gt;1,"Revisar ID duplicado",IF(AND(C26&lt;&gt;"Sí",C26&lt;&gt;"No"),"Revisar inclusión",IF(C26="No",IF(H26="","Pendiente de motivo","Excluido"),IF(B26&lt;&gt;$B$4,"Fuera de ventana",IF(OR(D26="ERROR",D26="TIMEOUT"),"Fallo registrado",IF(D26&lt;&gt;"OK","Pendiente de resultado",IF(ISBLANK(E26),"Pendiente de duración",IF(OR(NOT(ISNUMBER(E26)),E26&lt;0),"Revisar duración","Válido"))))))))))</x:f>
        <x:v>Válido</x:v>
      </x:c>
      <x:c r="G26" s="19" t="n">
        <x:f>IF(F26="Válido",E26,"")</x:f>
        <x:v>1100</x:v>
      </x:c>
      <x:c r="H26" s="9"/>
    </x:row>
    <x:row r="27" ht="24" customHeight="1">
      <x:c r="A27" s="9" t="str">
        <x:v>L-012</x:v>
      </x:c>
      <x:c r="B27" s="9" t="str">
        <x:v>LAB-LAT-10</x:v>
      </x:c>
      <x:c r="C27" s="9" t="str">
        <x:v>Sí</x:v>
      </x:c>
      <x:c r="D27" s="9" t="str">
        <x:v>OK</x:v>
      </x:c>
      <x:c r="E27" s="20" t="n">
        <x:v>1200</x:v>
      </x:c>
      <x:c r="F27" s="21" t="str">
        <x:f>IF(COUNTA(A27:E27,H27)=0,"",IF(OR(A27="",B27="",C27=""),"Pendiente de identificación",IF(COUNTIFS($A$16:$A$75,A27)&gt;1,"Revisar ID duplicado",IF(AND(C27&lt;&gt;"Sí",C27&lt;&gt;"No"),"Revisar inclusión",IF(C27="No",IF(H27="","Pendiente de motivo","Excluido"),IF(B27&lt;&gt;$B$4,"Fuera de ventana",IF(OR(D27="ERROR",D27="TIMEOUT"),"Fallo registrado",IF(D27&lt;&gt;"OK","Pendiente de resultado",IF(ISBLANK(E27),"Pendiente de duración",IF(OR(NOT(ISNUMBER(E27)),E27&lt;0),"Revisar duración","Válido"))))))))))</x:f>
        <x:v>Válido</x:v>
      </x:c>
      <x:c r="G27" s="19" t="n">
        <x:f>IF(F27="Válido",E27,"")</x:f>
        <x:v>1200</x:v>
      </x:c>
      <x:c r="H27" s="9"/>
    </x:row>
    <x:row r="28" ht="24" customHeight="1">
      <x:c r="A28" s="9" t="str">
        <x:v>L-013</x:v>
      </x:c>
      <x:c r="B28" s="9" t="str">
        <x:v>LAB-LAT-10</x:v>
      </x:c>
      <x:c r="C28" s="9" t="str">
        <x:v>Sí</x:v>
      </x:c>
      <x:c r="D28" s="9" t="str">
        <x:v>OK</x:v>
      </x:c>
      <x:c r="E28" s="20" t="n">
        <x:v>1300</x:v>
      </x:c>
      <x:c r="F28" s="21" t="str">
        <x:f>IF(COUNTA(A28:E28,H28)=0,"",IF(OR(A28="",B28="",C28=""),"Pendiente de identificación",IF(COUNTIFS($A$16:$A$75,A28)&gt;1,"Revisar ID duplicado",IF(AND(C28&lt;&gt;"Sí",C28&lt;&gt;"No"),"Revisar inclusión",IF(C28="No",IF(H28="","Pendiente de motivo","Excluido"),IF(B28&lt;&gt;$B$4,"Fuera de ventana",IF(OR(D28="ERROR",D28="TIMEOUT"),"Fallo registrado",IF(D28&lt;&gt;"OK","Pendiente de resultado",IF(ISBLANK(E28),"Pendiente de duración",IF(OR(NOT(ISNUMBER(E28)),E28&lt;0),"Revisar duración","Válido"))))))))))</x:f>
        <x:v>Válido</x:v>
      </x:c>
      <x:c r="G28" s="19" t="n">
        <x:f>IF(F28="Válido",E28,"")</x:f>
        <x:v>1300</x:v>
      </x:c>
      <x:c r="H28" s="9"/>
    </x:row>
    <x:row r="29" ht="24" customHeight="1">
      <x:c r="A29" s="9" t="str">
        <x:v>L-014</x:v>
      </x:c>
      <x:c r="B29" s="9" t="str">
        <x:v>LAB-LAT-10</x:v>
      </x:c>
      <x:c r="C29" s="9" t="str">
        <x:v>Sí</x:v>
      </x:c>
      <x:c r="D29" s="9" t="str">
        <x:v>OK</x:v>
      </x:c>
      <x:c r="E29" s="20" t="n">
        <x:v>1400</x:v>
      </x:c>
      <x:c r="F29" s="21" t="str">
        <x:f>IF(COUNTA(A29:E29,H29)=0,"",IF(OR(A29="",B29="",C29=""),"Pendiente de identificación",IF(COUNTIFS($A$16:$A$75,A29)&gt;1,"Revisar ID duplicado",IF(AND(C29&lt;&gt;"Sí",C29&lt;&gt;"No"),"Revisar inclusión",IF(C29="No",IF(H29="","Pendiente de motivo","Excluido"),IF(B29&lt;&gt;$B$4,"Fuera de ventana",IF(OR(D29="ERROR",D29="TIMEOUT"),"Fallo registrado",IF(D29&lt;&gt;"OK","Pendiente de resultado",IF(ISBLANK(E29),"Pendiente de duración",IF(OR(NOT(ISNUMBER(E29)),E29&lt;0),"Revisar duración","Válido"))))))))))</x:f>
        <x:v>Válido</x:v>
      </x:c>
      <x:c r="G29" s="19" t="n">
        <x:f>IF(F29="Válido",E29,"")</x:f>
        <x:v>1400</x:v>
      </x:c>
      <x:c r="H29" s="9"/>
    </x:row>
    <x:row r="30" ht="24" customHeight="1">
      <x:c r="A30" s="9" t="str">
        <x:v>L-015</x:v>
      </x:c>
      <x:c r="B30" s="9" t="str">
        <x:v>LAB-LAT-10</x:v>
      </x:c>
      <x:c r="C30" s="9" t="str">
        <x:v>Sí</x:v>
      </x:c>
      <x:c r="D30" s="9" t="str">
        <x:v>OK</x:v>
      </x:c>
      <x:c r="E30" s="20" t="n">
        <x:v>1500</x:v>
      </x:c>
      <x:c r="F30" s="21" t="str">
        <x:f>IF(COUNTA(A30:E30,H30)=0,"",IF(OR(A30="",B30="",C30=""),"Pendiente de identificación",IF(COUNTIFS($A$16:$A$75,A30)&gt;1,"Revisar ID duplicado",IF(AND(C30&lt;&gt;"Sí",C30&lt;&gt;"No"),"Revisar inclusión",IF(C30="No",IF(H30="","Pendiente de motivo","Excluido"),IF(B30&lt;&gt;$B$4,"Fuera de ventana",IF(OR(D30="ERROR",D30="TIMEOUT"),"Fallo registrado",IF(D30&lt;&gt;"OK","Pendiente de resultado",IF(ISBLANK(E30),"Pendiente de duración",IF(OR(NOT(ISNUMBER(E30)),E30&lt;0),"Revisar duración","Válido"))))))))))</x:f>
        <x:v>Válido</x:v>
      </x:c>
      <x:c r="G30" s="19" t="n">
        <x:f>IF(F30="Válido",E30,"")</x:f>
        <x:v>1500</x:v>
      </x:c>
      <x:c r="H30" s="9"/>
    </x:row>
    <x:row r="31" ht="24" customHeight="1">
      <x:c r="A31" s="9" t="str">
        <x:v>L-016</x:v>
      </x:c>
      <x:c r="B31" s="9" t="str">
        <x:v>LAB-LAT-10</x:v>
      </x:c>
      <x:c r="C31" s="9" t="str">
        <x:v>Sí</x:v>
      </x:c>
      <x:c r="D31" s="9" t="str">
        <x:v>OK</x:v>
      </x:c>
      <x:c r="E31" s="20" t="n">
        <x:v>1600</x:v>
      </x:c>
      <x:c r="F31" s="21" t="str">
        <x:f>IF(COUNTA(A31:E31,H31)=0,"",IF(OR(A31="",B31="",C31=""),"Pendiente de identificación",IF(COUNTIFS($A$16:$A$75,A31)&gt;1,"Revisar ID duplicado",IF(AND(C31&lt;&gt;"Sí",C31&lt;&gt;"No"),"Revisar inclusión",IF(C31="No",IF(H31="","Pendiente de motivo","Excluido"),IF(B31&lt;&gt;$B$4,"Fuera de ventana",IF(OR(D31="ERROR",D31="TIMEOUT"),"Fallo registrado",IF(D31&lt;&gt;"OK","Pendiente de resultado",IF(ISBLANK(E31),"Pendiente de duración",IF(OR(NOT(ISNUMBER(E31)),E31&lt;0),"Revisar duración","Válido"))))))))))</x:f>
        <x:v>Válido</x:v>
      </x:c>
      <x:c r="G31" s="19" t="n">
        <x:f>IF(F31="Válido",E31,"")</x:f>
        <x:v>1600</x:v>
      </x:c>
      <x:c r="H31" s="9"/>
    </x:row>
    <x:row r="32" ht="24" customHeight="1">
      <x:c r="A32" s="9" t="str">
        <x:v>L-017</x:v>
      </x:c>
      <x:c r="B32" s="9" t="str">
        <x:v>LAB-LAT-10</x:v>
      </x:c>
      <x:c r="C32" s="9" t="str">
        <x:v>Sí</x:v>
      </x:c>
      <x:c r="D32" s="9" t="str">
        <x:v>OK</x:v>
      </x:c>
      <x:c r="E32" s="20" t="n">
        <x:v>1700</x:v>
      </x:c>
      <x:c r="F32" s="21" t="str">
        <x:f>IF(COUNTA(A32:E32,H32)=0,"",IF(OR(A32="",B32="",C32=""),"Pendiente de identificación",IF(COUNTIFS($A$16:$A$75,A32)&gt;1,"Revisar ID duplicado",IF(AND(C32&lt;&gt;"Sí",C32&lt;&gt;"No"),"Revisar inclusión",IF(C32="No",IF(H32="","Pendiente de motivo","Excluido"),IF(B32&lt;&gt;$B$4,"Fuera de ventana",IF(OR(D32="ERROR",D32="TIMEOUT"),"Fallo registrado",IF(D32&lt;&gt;"OK","Pendiente de resultado",IF(ISBLANK(E32),"Pendiente de duración",IF(OR(NOT(ISNUMBER(E32)),E32&lt;0),"Revisar duración","Válido"))))))))))</x:f>
        <x:v>Válido</x:v>
      </x:c>
      <x:c r="G32" s="19" t="n">
        <x:f>IF(F32="Válido",E32,"")</x:f>
        <x:v>1700</x:v>
      </x:c>
      <x:c r="H32" s="9"/>
    </x:row>
    <x:row r="33" ht="24" customHeight="1">
      <x:c r="A33" s="9" t="str">
        <x:v>L-018</x:v>
      </x:c>
      <x:c r="B33" s="9" t="str">
        <x:v>LAB-LAT-10</x:v>
      </x:c>
      <x:c r="C33" s="9" t="str">
        <x:v>Sí</x:v>
      </x:c>
      <x:c r="D33" s="9" t="str">
        <x:v>OK</x:v>
      </x:c>
      <x:c r="E33" s="20" t="n">
        <x:v>1800</x:v>
      </x:c>
      <x:c r="F33" s="21" t="str">
        <x:f>IF(COUNTA(A33:E33,H33)=0,"",IF(OR(A33="",B33="",C33=""),"Pendiente de identificación",IF(COUNTIFS($A$16:$A$75,A33)&gt;1,"Revisar ID duplicado",IF(AND(C33&lt;&gt;"Sí",C33&lt;&gt;"No"),"Revisar inclusión",IF(C33="No",IF(H33="","Pendiente de motivo","Excluido"),IF(B33&lt;&gt;$B$4,"Fuera de ventana",IF(OR(D33="ERROR",D33="TIMEOUT"),"Fallo registrado",IF(D33&lt;&gt;"OK","Pendiente de resultado",IF(ISBLANK(E33),"Pendiente de duración",IF(OR(NOT(ISNUMBER(E33)),E33&lt;0),"Revisar duración","Válido"))))))))))</x:f>
        <x:v>Válido</x:v>
      </x:c>
      <x:c r="G33" s="19" t="n">
        <x:f>IF(F33="Válido",E33,"")</x:f>
        <x:v>1800</x:v>
      </x:c>
      <x:c r="H33" s="9"/>
    </x:row>
    <x:row r="34" ht="24" customHeight="1">
      <x:c r="A34" s="9" t="str">
        <x:v>L-019</x:v>
      </x:c>
      <x:c r="B34" s="9" t="str">
        <x:v>LAB-LAT-10</x:v>
      </x:c>
      <x:c r="C34" s="9" t="str">
        <x:v>Sí</x:v>
      </x:c>
      <x:c r="D34" s="9" t="str">
        <x:v>OK</x:v>
      </x:c>
      <x:c r="E34" s="20" t="n">
        <x:v>1900</x:v>
      </x:c>
      <x:c r="F34" s="21" t="str">
        <x:f>IF(COUNTA(A34:E34,H34)=0,"",IF(OR(A34="",B34="",C34=""),"Pendiente de identificación",IF(COUNTIFS($A$16:$A$75,A34)&gt;1,"Revisar ID duplicado",IF(AND(C34&lt;&gt;"Sí",C34&lt;&gt;"No"),"Revisar inclusión",IF(C34="No",IF(H34="","Pendiente de motivo","Excluido"),IF(B34&lt;&gt;$B$4,"Fuera de ventana",IF(OR(D34="ERROR",D34="TIMEOUT"),"Fallo registrado",IF(D34&lt;&gt;"OK","Pendiente de resultado",IF(ISBLANK(E34),"Pendiente de duración",IF(OR(NOT(ISNUMBER(E34)),E34&lt;0),"Revisar duración","Válido"))))))))))</x:f>
        <x:v>Válido</x:v>
      </x:c>
      <x:c r="G34" s="19" t="n">
        <x:f>IF(F34="Válido",E34,"")</x:f>
        <x:v>1900</x:v>
      </x:c>
      <x:c r="H34" s="9"/>
    </x:row>
    <x:row r="35" ht="24" customHeight="1">
      <x:c r="A35" s="9" t="str">
        <x:v>L-020</x:v>
      </x:c>
      <x:c r="B35" s="9" t="str">
        <x:v>LAB-LAT-10</x:v>
      </x:c>
      <x:c r="C35" s="9" t="str">
        <x:v>Sí</x:v>
      </x:c>
      <x:c r="D35" s="9" t="str">
        <x:v>OK</x:v>
      </x:c>
      <x:c r="E35" s="20" t="n">
        <x:v>2000</x:v>
      </x:c>
      <x:c r="F35" s="21" t="str">
        <x:f>IF(COUNTA(A35:E35,H35)=0,"",IF(OR(A35="",B35="",C35=""),"Pendiente de identificación",IF(COUNTIFS($A$16:$A$75,A35)&gt;1,"Revisar ID duplicado",IF(AND(C35&lt;&gt;"Sí",C35&lt;&gt;"No"),"Revisar inclusión",IF(C35="No",IF(H35="","Pendiente de motivo","Excluido"),IF(B35&lt;&gt;$B$4,"Fuera de ventana",IF(OR(D35="ERROR",D35="TIMEOUT"),"Fallo registrado",IF(D35&lt;&gt;"OK","Pendiente de resultado",IF(ISBLANK(E35),"Pendiente de duración",IF(OR(NOT(ISNUMBER(E35)),E35&lt;0),"Revisar duración","Válido"))))))))))</x:f>
        <x:v>Válido</x:v>
      </x:c>
      <x:c r="G35" s="19" t="n">
        <x:f>IF(F35="Válido",E35,"")</x:f>
        <x:v>2000</x:v>
      </x:c>
      <x:c r="H35" s="9"/>
    </x:row>
    <x:row r="36" ht="24" customHeight="1">
      <x:c r="A36" s="9" t="str">
        <x:v>L-021</x:v>
      </x:c>
      <x:c r="B36" s="9" t="str">
        <x:v>LAB-LAT-10</x:v>
      </x:c>
      <x:c r="C36" s="9" t="str">
        <x:v>Sí</x:v>
      </x:c>
      <x:c r="D36" s="9" t="str">
        <x:v>TIMEOUT</x:v>
      </x:c>
      <x:c r="E36" s="20"/>
      <x:c r="F36" s="21" t="str">
        <x:f>IF(COUNTA(A36:E36,H36)=0,"",IF(OR(A36="",B36="",C36=""),"Pendiente de identificación",IF(COUNTIFS($A$16:$A$75,A36)&gt;1,"Revisar ID duplicado",IF(AND(C36&lt;&gt;"Sí",C36&lt;&gt;"No"),"Revisar inclusión",IF(C36="No",IF(H36="","Pendiente de motivo","Excluido"),IF(B36&lt;&gt;$B$4,"Fuera de ventana",IF(OR(D36="ERROR",D36="TIMEOUT"),"Fallo registrado",IF(D36&lt;&gt;"OK","Pendiente de resultado",IF(ISBLANK(E36),"Pendiente de duración",IF(OR(NOT(ISNUMBER(E36)),E36&lt;0),"Revisar duración","Válido"))))))))))</x:f>
        <x:v>Fallo registrado</x:v>
      </x:c>
      <x:c r="G36" s="19" t="str">
        <x:f>IF(F36="Válido",E36,"")</x:f>
      </x:c>
      <x:c r="H36" s="9"/>
    </x:row>
    <x:row r="37" ht="24" customHeight="1">
      <x:c r="A37" s="9" t="str">
        <x:v>L-022</x:v>
      </x:c>
      <x:c r="B37" s="9" t="str">
        <x:v>LAB-LAT-10</x:v>
      </x:c>
      <x:c r="C37" s="9" t="str">
        <x:v>Sí</x:v>
      </x:c>
      <x:c r="D37" s="9" t="str">
        <x:v>ERROR</x:v>
      </x:c>
      <x:c r="E37" s="20"/>
      <x:c r="F37" s="21" t="str">
        <x:f>IF(COUNTA(A37:E37,H37)=0,"",IF(OR(A37="",B37="",C37=""),"Pendiente de identificación",IF(COUNTIFS($A$16:$A$75,A37)&gt;1,"Revisar ID duplicado",IF(AND(C37&lt;&gt;"Sí",C37&lt;&gt;"No"),"Revisar inclusión",IF(C37="No",IF(H37="","Pendiente de motivo","Excluido"),IF(B37&lt;&gt;$B$4,"Fuera de ventana",IF(OR(D37="ERROR",D37="TIMEOUT"),"Fallo registrado",IF(D37&lt;&gt;"OK","Pendiente de resultado",IF(ISBLANK(E37),"Pendiente de duración",IF(OR(NOT(ISNUMBER(E37)),E37&lt;0),"Revisar duración","Válido"))))))))))</x:f>
        <x:v>Fallo registrado</x:v>
      </x:c>
      <x:c r="G37" s="19" t="str">
        <x:f>IF(F37="Válido",E37,"")</x:f>
      </x:c>
      <x:c r="H37" s="9"/>
    </x:row>
    <x:row r="38" ht="24" customHeight="1">
      <x:c r="A38" s="9"/>
      <x:c r="B38" s="9"/>
      <x:c r="C38" s="9"/>
      <x:c r="D38" s="9"/>
      <x:c r="E38" s="20"/>
      <x:c r="F38" s="21" t="str">
        <x:f>IF(COUNTA(A38:E38,H38)=0,"",IF(OR(A38="",B38="",C38=""),"Pendiente de identificación",IF(COUNTIFS($A$16:$A$75,A38)&gt;1,"Revisar ID duplicado",IF(AND(C38&lt;&gt;"Sí",C38&lt;&gt;"No"),"Revisar inclusión",IF(C38="No",IF(H38="","Pendiente de motivo","Excluido"),IF(B38&lt;&gt;$B$4,"Fuera de ventana",IF(OR(D38="ERROR",D38="TIMEOUT"),"Fallo registrado",IF(D38&lt;&gt;"OK","Pendiente de resultado",IF(ISBLANK(E38),"Pendiente de duración",IF(OR(NOT(ISNUMBER(E38)),E38&lt;0),"Revisar duración","Válido"))))))))))</x:f>
      </x:c>
      <x:c r="G38" s="19" t="str">
        <x:f>IF(F38="Válido",E38,"")</x:f>
      </x:c>
      <x:c r="H38" s="9"/>
    </x:row>
    <x:row r="39" ht="24" customHeight="1">
      <x:c r="A39" s="9"/>
      <x:c r="B39" s="9"/>
      <x:c r="C39" s="9"/>
      <x:c r="D39" s="9"/>
      <x:c r="E39" s="20"/>
      <x:c r="F39" s="21" t="str">
        <x:f>IF(COUNTA(A39:E39,H39)=0,"",IF(OR(A39="",B39="",C39=""),"Pendiente de identificación",IF(COUNTIFS($A$16:$A$75,A39)&gt;1,"Revisar ID duplicado",IF(AND(C39&lt;&gt;"Sí",C39&lt;&gt;"No"),"Revisar inclusión",IF(C39="No",IF(H39="","Pendiente de motivo","Excluido"),IF(B39&lt;&gt;$B$4,"Fuera de ventana",IF(OR(D39="ERROR",D39="TIMEOUT"),"Fallo registrado",IF(D39&lt;&gt;"OK","Pendiente de resultado",IF(ISBLANK(E39),"Pendiente de duración",IF(OR(NOT(ISNUMBER(E39)),E39&lt;0),"Revisar duración","Válido"))))))))))</x:f>
      </x:c>
      <x:c r="G39" s="19" t="str">
        <x:f>IF(F39="Válido",E39,"")</x:f>
      </x:c>
      <x:c r="H39" s="9"/>
    </x:row>
    <x:row r="40" ht="24" customHeight="1">
      <x:c r="A40" s="9"/>
      <x:c r="B40" s="9"/>
      <x:c r="C40" s="9"/>
      <x:c r="D40" s="9"/>
      <x:c r="E40" s="20"/>
      <x:c r="F40" s="21" t="str">
        <x:f>IF(COUNTA(A40:E40,H40)=0,"",IF(OR(A40="",B40="",C40=""),"Pendiente de identificación",IF(COUNTIFS($A$16:$A$75,A40)&gt;1,"Revisar ID duplicado",IF(AND(C40&lt;&gt;"Sí",C40&lt;&gt;"No"),"Revisar inclusión",IF(C40="No",IF(H40="","Pendiente de motivo","Excluido"),IF(B40&lt;&gt;$B$4,"Fuera de ventana",IF(OR(D40="ERROR",D40="TIMEOUT"),"Fallo registrado",IF(D40&lt;&gt;"OK","Pendiente de resultado",IF(ISBLANK(E40),"Pendiente de duración",IF(OR(NOT(ISNUMBER(E40)),E40&lt;0),"Revisar duración","Válido"))))))))))</x:f>
      </x:c>
      <x:c r="G40" s="19" t="str">
        <x:f>IF(F40="Válido",E40,"")</x:f>
      </x:c>
      <x:c r="H40" s="9"/>
    </x:row>
    <x:row r="41" ht="24" customHeight="1">
      <x:c r="A41" s="9"/>
      <x:c r="B41" s="9"/>
      <x:c r="C41" s="9"/>
      <x:c r="D41" s="9"/>
      <x:c r="E41" s="20"/>
      <x:c r="F41" s="21" t="str">
        <x:f>IF(COUNTA(A41:E41,H41)=0,"",IF(OR(A41="",B41="",C41=""),"Pendiente de identificación",IF(COUNTIFS($A$16:$A$75,A41)&gt;1,"Revisar ID duplicado",IF(AND(C41&lt;&gt;"Sí",C41&lt;&gt;"No"),"Revisar inclusión",IF(C41="No",IF(H41="","Pendiente de motivo","Excluido"),IF(B41&lt;&gt;$B$4,"Fuera de ventana",IF(OR(D41="ERROR",D41="TIMEOUT"),"Fallo registrado",IF(D41&lt;&gt;"OK","Pendiente de resultado",IF(ISBLANK(E41),"Pendiente de duración",IF(OR(NOT(ISNUMBER(E41)),E41&lt;0),"Revisar duración","Válido"))))))))))</x:f>
      </x:c>
      <x:c r="G41" s="19" t="str">
        <x:f>IF(F41="Válido",E41,"")</x:f>
      </x:c>
      <x:c r="H41" s="9"/>
    </x:row>
    <x:row r="42" ht="24" customHeight="1">
      <x:c r="A42" s="9"/>
      <x:c r="B42" s="9"/>
      <x:c r="C42" s="9"/>
      <x:c r="D42" s="9"/>
      <x:c r="E42" s="20"/>
      <x:c r="F42" s="21" t="str">
        <x:f>IF(COUNTA(A42:E42,H42)=0,"",IF(OR(A42="",B42="",C42=""),"Pendiente de identificación",IF(COUNTIFS($A$16:$A$75,A42)&gt;1,"Revisar ID duplicado",IF(AND(C42&lt;&gt;"Sí",C42&lt;&gt;"No"),"Revisar inclusión",IF(C42="No",IF(H42="","Pendiente de motivo","Excluido"),IF(B42&lt;&gt;$B$4,"Fuera de ventana",IF(OR(D42="ERROR",D42="TIMEOUT"),"Fallo registrado",IF(D42&lt;&gt;"OK","Pendiente de resultado",IF(ISBLANK(E42),"Pendiente de duración",IF(OR(NOT(ISNUMBER(E42)),E42&lt;0),"Revisar duración","Válido"))))))))))</x:f>
      </x:c>
      <x:c r="G42" s="19" t="str">
        <x:f>IF(F42="Válido",E42,"")</x:f>
      </x:c>
      <x:c r="H42" s="9"/>
    </x:row>
    <x:row r="43" ht="24" customHeight="1">
      <x:c r="A43" s="9"/>
      <x:c r="B43" s="9"/>
      <x:c r="C43" s="9"/>
      <x:c r="D43" s="9"/>
      <x:c r="E43" s="20"/>
      <x:c r="F43" s="21" t="str">
        <x:f>IF(COUNTA(A43:E43,H43)=0,"",IF(OR(A43="",B43="",C43=""),"Pendiente de identificación",IF(COUNTIFS($A$16:$A$75,A43)&gt;1,"Revisar ID duplicado",IF(AND(C43&lt;&gt;"Sí",C43&lt;&gt;"No"),"Revisar inclusión",IF(C43="No",IF(H43="","Pendiente de motivo","Excluido"),IF(B43&lt;&gt;$B$4,"Fuera de ventana",IF(OR(D43="ERROR",D43="TIMEOUT"),"Fallo registrado",IF(D43&lt;&gt;"OK","Pendiente de resultado",IF(ISBLANK(E43),"Pendiente de duración",IF(OR(NOT(ISNUMBER(E43)),E43&lt;0),"Revisar duración","Válido"))))))))))</x:f>
      </x:c>
      <x:c r="G43" s="19" t="str">
        <x:f>IF(F43="Válido",E43,"")</x:f>
      </x:c>
      <x:c r="H43" s="9"/>
    </x:row>
    <x:row r="44" ht="24" customHeight="1">
      <x:c r="A44" s="9"/>
      <x:c r="B44" s="9"/>
      <x:c r="C44" s="9"/>
      <x:c r="D44" s="9"/>
      <x:c r="E44" s="20"/>
      <x:c r="F44" s="21" t="str">
        <x:f>IF(COUNTA(A44:E44,H44)=0,"",IF(OR(A44="",B44="",C44=""),"Pendiente de identificación",IF(COUNTIFS($A$16:$A$75,A44)&gt;1,"Revisar ID duplicado",IF(AND(C44&lt;&gt;"Sí",C44&lt;&gt;"No"),"Revisar inclusión",IF(C44="No",IF(H44="","Pendiente de motivo","Excluido"),IF(B44&lt;&gt;$B$4,"Fuera de ventana",IF(OR(D44="ERROR",D44="TIMEOUT"),"Fallo registrado",IF(D44&lt;&gt;"OK","Pendiente de resultado",IF(ISBLANK(E44),"Pendiente de duración",IF(OR(NOT(ISNUMBER(E44)),E44&lt;0),"Revisar duración","Válido"))))))))))</x:f>
      </x:c>
      <x:c r="G44" s="19" t="str">
        <x:f>IF(F44="Válido",E44,"")</x:f>
      </x:c>
      <x:c r="H44" s="9"/>
    </x:row>
    <x:row r="45" ht="24" customHeight="1">
      <x:c r="A45" s="9"/>
      <x:c r="B45" s="9"/>
      <x:c r="C45" s="9"/>
      <x:c r="D45" s="9"/>
      <x:c r="E45" s="20"/>
      <x:c r="F45" s="21" t="str">
        <x:f>IF(COUNTA(A45:E45,H45)=0,"",IF(OR(A45="",B45="",C45=""),"Pendiente de identificación",IF(COUNTIFS($A$16:$A$75,A45)&gt;1,"Revisar ID duplicado",IF(AND(C45&lt;&gt;"Sí",C45&lt;&gt;"No"),"Revisar inclusión",IF(C45="No",IF(H45="","Pendiente de motivo","Excluido"),IF(B45&lt;&gt;$B$4,"Fuera de ventana",IF(OR(D45="ERROR",D45="TIMEOUT"),"Fallo registrado",IF(D45&lt;&gt;"OK","Pendiente de resultado",IF(ISBLANK(E45),"Pendiente de duración",IF(OR(NOT(ISNUMBER(E45)),E45&lt;0),"Revisar duración","Válido"))))))))))</x:f>
      </x:c>
      <x:c r="G45" s="19" t="str">
        <x:f>IF(F45="Válido",E45,"")</x:f>
      </x:c>
      <x:c r="H45" s="9"/>
    </x:row>
    <x:row r="46" ht="24" customHeight="1">
      <x:c r="A46" s="9"/>
      <x:c r="B46" s="9"/>
      <x:c r="C46" s="9"/>
      <x:c r="D46" s="9"/>
      <x:c r="E46" s="20"/>
      <x:c r="F46" s="21" t="str">
        <x:f>IF(COUNTA(A46:E46,H46)=0,"",IF(OR(A46="",B46="",C46=""),"Pendiente de identificación",IF(COUNTIFS($A$16:$A$75,A46)&gt;1,"Revisar ID duplicado",IF(AND(C46&lt;&gt;"Sí",C46&lt;&gt;"No"),"Revisar inclusión",IF(C46="No",IF(H46="","Pendiente de motivo","Excluido"),IF(B46&lt;&gt;$B$4,"Fuera de ventana",IF(OR(D46="ERROR",D46="TIMEOUT"),"Fallo registrado",IF(D46&lt;&gt;"OK","Pendiente de resultado",IF(ISBLANK(E46),"Pendiente de duración",IF(OR(NOT(ISNUMBER(E46)),E46&lt;0),"Revisar duración","Válido"))))))))))</x:f>
      </x:c>
      <x:c r="G46" s="19" t="str">
        <x:f>IF(F46="Válido",E46,"")</x:f>
      </x:c>
      <x:c r="H46" s="9"/>
    </x:row>
    <x:row r="47" ht="24" customHeight="1">
      <x:c r="A47" s="9"/>
      <x:c r="B47" s="9"/>
      <x:c r="C47" s="9"/>
      <x:c r="D47" s="9"/>
      <x:c r="E47" s="20"/>
      <x:c r="F47" s="21" t="str">
        <x:f>IF(COUNTA(A47:E47,H47)=0,"",IF(OR(A47="",B47="",C47=""),"Pendiente de identificación",IF(COUNTIFS($A$16:$A$75,A47)&gt;1,"Revisar ID duplicado",IF(AND(C47&lt;&gt;"Sí",C47&lt;&gt;"No"),"Revisar inclusión",IF(C47="No",IF(H47="","Pendiente de motivo","Excluido"),IF(B47&lt;&gt;$B$4,"Fuera de ventana",IF(OR(D47="ERROR",D47="TIMEOUT"),"Fallo registrado",IF(D47&lt;&gt;"OK","Pendiente de resultado",IF(ISBLANK(E47),"Pendiente de duración",IF(OR(NOT(ISNUMBER(E47)),E47&lt;0),"Revisar duración","Válido"))))))))))</x:f>
      </x:c>
      <x:c r="G47" s="19" t="str">
        <x:f>IF(F47="Válido",E47,"")</x:f>
      </x:c>
      <x:c r="H47" s="9"/>
    </x:row>
    <x:row r="48" ht="24" customHeight="1">
      <x:c r="A48" s="9"/>
      <x:c r="B48" s="9"/>
      <x:c r="C48" s="9"/>
      <x:c r="D48" s="9"/>
      <x:c r="E48" s="20"/>
      <x:c r="F48" s="21" t="str">
        <x:f>IF(COUNTA(A48:E48,H48)=0,"",IF(OR(A48="",B48="",C48=""),"Pendiente de identificación",IF(COUNTIFS($A$16:$A$75,A48)&gt;1,"Revisar ID duplicado",IF(AND(C48&lt;&gt;"Sí",C48&lt;&gt;"No"),"Revisar inclusión",IF(C48="No",IF(H48="","Pendiente de motivo","Excluido"),IF(B48&lt;&gt;$B$4,"Fuera de ventana",IF(OR(D48="ERROR",D48="TIMEOUT"),"Fallo registrado",IF(D48&lt;&gt;"OK","Pendiente de resultado",IF(ISBLANK(E48),"Pendiente de duración",IF(OR(NOT(ISNUMBER(E48)),E48&lt;0),"Revisar duración","Válido"))))))))))</x:f>
      </x:c>
      <x:c r="G48" s="19" t="str">
        <x:f>IF(F48="Válido",E48,"")</x:f>
      </x:c>
      <x:c r="H48" s="9"/>
    </x:row>
    <x:row r="49" ht="24" customHeight="1">
      <x:c r="A49" s="9"/>
      <x:c r="B49" s="9"/>
      <x:c r="C49" s="9"/>
      <x:c r="D49" s="9"/>
      <x:c r="E49" s="20"/>
      <x:c r="F49" s="21" t="str">
        <x:f>IF(COUNTA(A49:E49,H49)=0,"",IF(OR(A49="",B49="",C49=""),"Pendiente de identificación",IF(COUNTIFS($A$16:$A$75,A49)&gt;1,"Revisar ID duplicado",IF(AND(C49&lt;&gt;"Sí",C49&lt;&gt;"No"),"Revisar inclusión",IF(C49="No",IF(H49="","Pendiente de motivo","Excluido"),IF(B49&lt;&gt;$B$4,"Fuera de ventana",IF(OR(D49="ERROR",D49="TIMEOUT"),"Fallo registrado",IF(D49&lt;&gt;"OK","Pendiente de resultado",IF(ISBLANK(E49),"Pendiente de duración",IF(OR(NOT(ISNUMBER(E49)),E49&lt;0),"Revisar duración","Válido"))))))))))</x:f>
      </x:c>
      <x:c r="G49" s="19" t="str">
        <x:f>IF(F49="Válido",E49,"")</x:f>
      </x:c>
      <x:c r="H49" s="9"/>
    </x:row>
    <x:row r="50" ht="24" customHeight="1">
      <x:c r="A50" s="9"/>
      <x:c r="B50" s="9"/>
      <x:c r="C50" s="9"/>
      <x:c r="D50" s="9"/>
      <x:c r="E50" s="20"/>
      <x:c r="F50" s="21" t="str">
        <x:f>IF(COUNTA(A50:E50,H50)=0,"",IF(OR(A50="",B50="",C50=""),"Pendiente de identificación",IF(COUNTIFS($A$16:$A$75,A50)&gt;1,"Revisar ID duplicado",IF(AND(C50&lt;&gt;"Sí",C50&lt;&gt;"No"),"Revisar inclusión",IF(C50="No",IF(H50="","Pendiente de motivo","Excluido"),IF(B50&lt;&gt;$B$4,"Fuera de ventana",IF(OR(D50="ERROR",D50="TIMEOUT"),"Fallo registrado",IF(D50&lt;&gt;"OK","Pendiente de resultado",IF(ISBLANK(E50),"Pendiente de duración",IF(OR(NOT(ISNUMBER(E50)),E50&lt;0),"Revisar duración","Válido"))))))))))</x:f>
      </x:c>
      <x:c r="G50" s="19" t="str">
        <x:f>IF(F50="Válido",E50,"")</x:f>
      </x:c>
      <x:c r="H50" s="9"/>
    </x:row>
    <x:row r="51" ht="24" customHeight="1">
      <x:c r="A51" s="9"/>
      <x:c r="B51" s="9"/>
      <x:c r="C51" s="9"/>
      <x:c r="D51" s="9"/>
      <x:c r="E51" s="20"/>
      <x:c r="F51" s="21" t="str">
        <x:f>IF(COUNTA(A51:E51,H51)=0,"",IF(OR(A51="",B51="",C51=""),"Pendiente de identificación",IF(COUNTIFS($A$16:$A$75,A51)&gt;1,"Revisar ID duplicado",IF(AND(C51&lt;&gt;"Sí",C51&lt;&gt;"No"),"Revisar inclusión",IF(C51="No",IF(H51="","Pendiente de motivo","Excluido"),IF(B51&lt;&gt;$B$4,"Fuera de ventana",IF(OR(D51="ERROR",D51="TIMEOUT"),"Fallo registrado",IF(D51&lt;&gt;"OK","Pendiente de resultado",IF(ISBLANK(E51),"Pendiente de duración",IF(OR(NOT(ISNUMBER(E51)),E51&lt;0),"Revisar duración","Válido"))))))))))</x:f>
      </x:c>
      <x:c r="G51" s="19" t="str">
        <x:f>IF(F51="Válido",E51,"")</x:f>
      </x:c>
      <x:c r="H51" s="9"/>
    </x:row>
    <x:row r="52" ht="24" customHeight="1">
      <x:c r="A52" s="9"/>
      <x:c r="B52" s="9"/>
      <x:c r="C52" s="9"/>
      <x:c r="D52" s="9"/>
      <x:c r="E52" s="20"/>
      <x:c r="F52" s="21" t="str">
        <x:f>IF(COUNTA(A52:E52,H52)=0,"",IF(OR(A52="",B52="",C52=""),"Pendiente de identificación",IF(COUNTIFS($A$16:$A$75,A52)&gt;1,"Revisar ID duplicado",IF(AND(C52&lt;&gt;"Sí",C52&lt;&gt;"No"),"Revisar inclusión",IF(C52="No",IF(H52="","Pendiente de motivo","Excluido"),IF(B52&lt;&gt;$B$4,"Fuera de ventana",IF(OR(D52="ERROR",D52="TIMEOUT"),"Fallo registrado",IF(D52&lt;&gt;"OK","Pendiente de resultado",IF(ISBLANK(E52),"Pendiente de duración",IF(OR(NOT(ISNUMBER(E52)),E52&lt;0),"Revisar duración","Válido"))))))))))</x:f>
      </x:c>
      <x:c r="G52" s="19" t="str">
        <x:f>IF(F52="Válido",E52,"")</x:f>
      </x:c>
      <x:c r="H52" s="9"/>
    </x:row>
    <x:row r="53" ht="24" customHeight="1">
      <x:c r="A53" s="9"/>
      <x:c r="B53" s="9"/>
      <x:c r="C53" s="9"/>
      <x:c r="D53" s="9"/>
      <x:c r="E53" s="20"/>
      <x:c r="F53" s="21" t="str">
        <x:f>IF(COUNTA(A53:E53,H53)=0,"",IF(OR(A53="",B53="",C53=""),"Pendiente de identificación",IF(COUNTIFS($A$16:$A$75,A53)&gt;1,"Revisar ID duplicado",IF(AND(C53&lt;&gt;"Sí",C53&lt;&gt;"No"),"Revisar inclusión",IF(C53="No",IF(H53="","Pendiente de motivo","Excluido"),IF(B53&lt;&gt;$B$4,"Fuera de ventana",IF(OR(D53="ERROR",D53="TIMEOUT"),"Fallo registrado",IF(D53&lt;&gt;"OK","Pendiente de resultado",IF(ISBLANK(E53),"Pendiente de duración",IF(OR(NOT(ISNUMBER(E53)),E53&lt;0),"Revisar duración","Válido"))))))))))</x:f>
      </x:c>
      <x:c r="G53" s="19" t="str">
        <x:f>IF(F53="Válido",E53,"")</x:f>
      </x:c>
      <x:c r="H53" s="9"/>
    </x:row>
    <x:row r="54" ht="24" customHeight="1">
      <x:c r="A54" s="9"/>
      <x:c r="B54" s="9"/>
      <x:c r="C54" s="9"/>
      <x:c r="D54" s="9"/>
      <x:c r="E54" s="20"/>
      <x:c r="F54" s="21" t="str">
        <x:f>IF(COUNTA(A54:E54,H54)=0,"",IF(OR(A54="",B54="",C54=""),"Pendiente de identificación",IF(COUNTIFS($A$16:$A$75,A54)&gt;1,"Revisar ID duplicado",IF(AND(C54&lt;&gt;"Sí",C54&lt;&gt;"No"),"Revisar inclusión",IF(C54="No",IF(H54="","Pendiente de motivo","Excluido"),IF(B54&lt;&gt;$B$4,"Fuera de ventana",IF(OR(D54="ERROR",D54="TIMEOUT"),"Fallo registrado",IF(D54&lt;&gt;"OK","Pendiente de resultado",IF(ISBLANK(E54),"Pendiente de duración",IF(OR(NOT(ISNUMBER(E54)),E54&lt;0),"Revisar duración","Válido"))))))))))</x:f>
      </x:c>
      <x:c r="G54" s="19" t="str">
        <x:f>IF(F54="Válido",E54,"")</x:f>
      </x:c>
      <x:c r="H54" s="9"/>
    </x:row>
    <x:row r="55" ht="24" customHeight="1">
      <x:c r="A55" s="9"/>
      <x:c r="B55" s="9"/>
      <x:c r="C55" s="9"/>
      <x:c r="D55" s="9"/>
      <x:c r="E55" s="20"/>
      <x:c r="F55" s="21" t="str">
        <x:f>IF(COUNTA(A55:E55,H55)=0,"",IF(OR(A55="",B55="",C55=""),"Pendiente de identificación",IF(COUNTIFS($A$16:$A$75,A55)&gt;1,"Revisar ID duplicado",IF(AND(C55&lt;&gt;"Sí",C55&lt;&gt;"No"),"Revisar inclusión",IF(C55="No",IF(H55="","Pendiente de motivo","Excluido"),IF(B55&lt;&gt;$B$4,"Fuera de ventana",IF(OR(D55="ERROR",D55="TIMEOUT"),"Fallo registrado",IF(D55&lt;&gt;"OK","Pendiente de resultado",IF(ISBLANK(E55),"Pendiente de duración",IF(OR(NOT(ISNUMBER(E55)),E55&lt;0),"Revisar duración","Válido"))))))))))</x:f>
      </x:c>
      <x:c r="G55" s="19" t="str">
        <x:f>IF(F55="Válido",E55,"")</x:f>
      </x:c>
      <x:c r="H55" s="9"/>
    </x:row>
    <x:row r="56" ht="24" customHeight="1">
      <x:c r="A56" s="9"/>
      <x:c r="B56" s="9"/>
      <x:c r="C56" s="9"/>
      <x:c r="D56" s="9"/>
      <x:c r="E56" s="20"/>
      <x:c r="F56" s="21" t="str">
        <x:f>IF(COUNTA(A56:E56,H56)=0,"",IF(OR(A56="",B56="",C56=""),"Pendiente de identificación",IF(COUNTIFS($A$16:$A$75,A56)&gt;1,"Revisar ID duplicado",IF(AND(C56&lt;&gt;"Sí",C56&lt;&gt;"No"),"Revisar inclusión",IF(C56="No",IF(H56="","Pendiente de motivo","Excluido"),IF(B56&lt;&gt;$B$4,"Fuera de ventana",IF(OR(D56="ERROR",D56="TIMEOUT"),"Fallo registrado",IF(D56&lt;&gt;"OK","Pendiente de resultado",IF(ISBLANK(E56),"Pendiente de duración",IF(OR(NOT(ISNUMBER(E56)),E56&lt;0),"Revisar duración","Válido"))))))))))</x:f>
      </x:c>
      <x:c r="G56" s="19" t="str">
        <x:f>IF(F56="Válido",E56,"")</x:f>
      </x:c>
      <x:c r="H56" s="9"/>
    </x:row>
    <x:row r="57" ht="24" customHeight="1">
      <x:c r="A57" s="9"/>
      <x:c r="B57" s="9"/>
      <x:c r="C57" s="9"/>
      <x:c r="D57" s="9"/>
      <x:c r="E57" s="20"/>
      <x:c r="F57" s="21" t="str">
        <x:f>IF(COUNTA(A57:E57,H57)=0,"",IF(OR(A57="",B57="",C57=""),"Pendiente de identificación",IF(COUNTIFS($A$16:$A$75,A57)&gt;1,"Revisar ID duplicado",IF(AND(C57&lt;&gt;"Sí",C57&lt;&gt;"No"),"Revisar inclusión",IF(C57="No",IF(H57="","Pendiente de motivo","Excluido"),IF(B57&lt;&gt;$B$4,"Fuera de ventana",IF(OR(D57="ERROR",D57="TIMEOUT"),"Fallo registrado",IF(D57&lt;&gt;"OK","Pendiente de resultado",IF(ISBLANK(E57),"Pendiente de duración",IF(OR(NOT(ISNUMBER(E57)),E57&lt;0),"Revisar duración","Válido"))))))))))</x:f>
      </x:c>
      <x:c r="G57" s="19" t="str">
        <x:f>IF(F57="Válido",E57,"")</x:f>
      </x:c>
      <x:c r="H57" s="9"/>
    </x:row>
    <x:row r="58" ht="24" customHeight="1">
      <x:c r="A58" s="9"/>
      <x:c r="B58" s="9"/>
      <x:c r="C58" s="9"/>
      <x:c r="D58" s="9"/>
      <x:c r="E58" s="20"/>
      <x:c r="F58" s="21" t="str">
        <x:f>IF(COUNTA(A58:E58,H58)=0,"",IF(OR(A58="",B58="",C58=""),"Pendiente de identificación",IF(COUNTIFS($A$16:$A$75,A58)&gt;1,"Revisar ID duplicado",IF(AND(C58&lt;&gt;"Sí",C58&lt;&gt;"No"),"Revisar inclusión",IF(C58="No",IF(H58="","Pendiente de motivo","Excluido"),IF(B58&lt;&gt;$B$4,"Fuera de ventana",IF(OR(D58="ERROR",D58="TIMEOUT"),"Fallo registrado",IF(D58&lt;&gt;"OK","Pendiente de resultado",IF(ISBLANK(E58),"Pendiente de duración",IF(OR(NOT(ISNUMBER(E58)),E58&lt;0),"Revisar duración","Válido"))))))))))</x:f>
      </x:c>
      <x:c r="G58" s="19" t="str">
        <x:f>IF(F58="Válido",E58,"")</x:f>
      </x:c>
      <x:c r="H58" s="9"/>
    </x:row>
    <x:row r="59" ht="24" customHeight="1">
      <x:c r="A59" s="9"/>
      <x:c r="B59" s="9"/>
      <x:c r="C59" s="9"/>
      <x:c r="D59" s="9"/>
      <x:c r="E59" s="20"/>
      <x:c r="F59" s="21" t="str">
        <x:f>IF(COUNTA(A59:E59,H59)=0,"",IF(OR(A59="",B59="",C59=""),"Pendiente de identificación",IF(COUNTIFS($A$16:$A$75,A59)&gt;1,"Revisar ID duplicado",IF(AND(C59&lt;&gt;"Sí",C59&lt;&gt;"No"),"Revisar inclusión",IF(C59="No",IF(H59="","Pendiente de motivo","Excluido"),IF(B59&lt;&gt;$B$4,"Fuera de ventana",IF(OR(D59="ERROR",D59="TIMEOUT"),"Fallo registrado",IF(D59&lt;&gt;"OK","Pendiente de resultado",IF(ISBLANK(E59),"Pendiente de duración",IF(OR(NOT(ISNUMBER(E59)),E59&lt;0),"Revisar duración","Válido"))))))))))</x:f>
      </x:c>
      <x:c r="G59" s="19" t="str">
        <x:f>IF(F59="Válido",E59,"")</x:f>
      </x:c>
      <x:c r="H59" s="9"/>
    </x:row>
    <x:row r="60" ht="24" customHeight="1">
      <x:c r="A60" s="9"/>
      <x:c r="B60" s="9"/>
      <x:c r="C60" s="9"/>
      <x:c r="D60" s="9"/>
      <x:c r="E60" s="20"/>
      <x:c r="F60" s="21" t="str">
        <x:f>IF(COUNTA(A60:E60,H60)=0,"",IF(OR(A60="",B60="",C60=""),"Pendiente de identificación",IF(COUNTIFS($A$16:$A$75,A60)&gt;1,"Revisar ID duplicado",IF(AND(C60&lt;&gt;"Sí",C60&lt;&gt;"No"),"Revisar inclusión",IF(C60="No",IF(H60="","Pendiente de motivo","Excluido"),IF(B60&lt;&gt;$B$4,"Fuera de ventana",IF(OR(D60="ERROR",D60="TIMEOUT"),"Fallo registrado",IF(D60&lt;&gt;"OK","Pendiente de resultado",IF(ISBLANK(E60),"Pendiente de duración",IF(OR(NOT(ISNUMBER(E60)),E60&lt;0),"Revisar duración","Válido"))))))))))</x:f>
      </x:c>
      <x:c r="G60" s="19" t="str">
        <x:f>IF(F60="Válido",E60,"")</x:f>
      </x:c>
      <x:c r="H60" s="9"/>
    </x:row>
    <x:row r="61" ht="24" customHeight="1">
      <x:c r="A61" s="9"/>
      <x:c r="B61" s="9"/>
      <x:c r="C61" s="9"/>
      <x:c r="D61" s="9"/>
      <x:c r="E61" s="20"/>
      <x:c r="F61" s="21" t="str">
        <x:f>IF(COUNTA(A61:E61,H61)=0,"",IF(OR(A61="",B61="",C61=""),"Pendiente de identificación",IF(COUNTIFS($A$16:$A$75,A61)&gt;1,"Revisar ID duplicado",IF(AND(C61&lt;&gt;"Sí",C61&lt;&gt;"No"),"Revisar inclusión",IF(C61="No",IF(H61="","Pendiente de motivo","Excluido"),IF(B61&lt;&gt;$B$4,"Fuera de ventana",IF(OR(D61="ERROR",D61="TIMEOUT"),"Fallo registrado",IF(D61&lt;&gt;"OK","Pendiente de resultado",IF(ISBLANK(E61),"Pendiente de duración",IF(OR(NOT(ISNUMBER(E61)),E61&lt;0),"Revisar duración","Válido"))))))))))</x:f>
      </x:c>
      <x:c r="G61" s="19" t="str">
        <x:f>IF(F61="Válido",E61,"")</x:f>
      </x:c>
      <x:c r="H61" s="9"/>
    </x:row>
    <x:row r="62" ht="24" customHeight="1">
      <x:c r="A62" s="9"/>
      <x:c r="B62" s="9"/>
      <x:c r="C62" s="9"/>
      <x:c r="D62" s="9"/>
      <x:c r="E62" s="20"/>
      <x:c r="F62" s="21" t="str">
        <x:f>IF(COUNTA(A62:E62,H62)=0,"",IF(OR(A62="",B62="",C62=""),"Pendiente de identificación",IF(COUNTIFS($A$16:$A$75,A62)&gt;1,"Revisar ID duplicado",IF(AND(C62&lt;&gt;"Sí",C62&lt;&gt;"No"),"Revisar inclusión",IF(C62="No",IF(H62="","Pendiente de motivo","Excluido"),IF(B62&lt;&gt;$B$4,"Fuera de ventana",IF(OR(D62="ERROR",D62="TIMEOUT"),"Fallo registrado",IF(D62&lt;&gt;"OK","Pendiente de resultado",IF(ISBLANK(E62),"Pendiente de duración",IF(OR(NOT(ISNUMBER(E62)),E62&lt;0),"Revisar duración","Válido"))))))))))</x:f>
      </x:c>
      <x:c r="G62" s="19" t="str">
        <x:f>IF(F62="Válido",E62,"")</x:f>
      </x:c>
      <x:c r="H62" s="9"/>
    </x:row>
    <x:row r="63" ht="24" customHeight="1">
      <x:c r="A63" s="9"/>
      <x:c r="B63" s="9"/>
      <x:c r="C63" s="9"/>
      <x:c r="D63" s="9"/>
      <x:c r="E63" s="20"/>
      <x:c r="F63" s="21" t="str">
        <x:f>IF(COUNTA(A63:E63,H63)=0,"",IF(OR(A63="",B63="",C63=""),"Pendiente de identificación",IF(COUNTIFS($A$16:$A$75,A63)&gt;1,"Revisar ID duplicado",IF(AND(C63&lt;&gt;"Sí",C63&lt;&gt;"No"),"Revisar inclusión",IF(C63="No",IF(H63="","Pendiente de motivo","Excluido"),IF(B63&lt;&gt;$B$4,"Fuera de ventana",IF(OR(D63="ERROR",D63="TIMEOUT"),"Fallo registrado",IF(D63&lt;&gt;"OK","Pendiente de resultado",IF(ISBLANK(E63),"Pendiente de duración",IF(OR(NOT(ISNUMBER(E63)),E63&lt;0),"Revisar duración","Válido"))))))))))</x:f>
      </x:c>
      <x:c r="G63" s="19" t="str">
        <x:f>IF(F63="Válido",E63,"")</x:f>
      </x:c>
      <x:c r="H63" s="9"/>
    </x:row>
    <x:row r="64" ht="24" customHeight="1">
      <x:c r="A64" s="9"/>
      <x:c r="B64" s="9"/>
      <x:c r="C64" s="9"/>
      <x:c r="D64" s="9"/>
      <x:c r="E64" s="20"/>
      <x:c r="F64" s="21" t="str">
        <x:f>IF(COUNTA(A64:E64,H64)=0,"",IF(OR(A64="",B64="",C64=""),"Pendiente de identificación",IF(COUNTIFS($A$16:$A$75,A64)&gt;1,"Revisar ID duplicado",IF(AND(C64&lt;&gt;"Sí",C64&lt;&gt;"No"),"Revisar inclusión",IF(C64="No",IF(H64="","Pendiente de motivo","Excluido"),IF(B64&lt;&gt;$B$4,"Fuera de ventana",IF(OR(D64="ERROR",D64="TIMEOUT"),"Fallo registrado",IF(D64&lt;&gt;"OK","Pendiente de resultado",IF(ISBLANK(E64),"Pendiente de duración",IF(OR(NOT(ISNUMBER(E64)),E64&lt;0),"Revisar duración","Válido"))))))))))</x:f>
      </x:c>
      <x:c r="G64" s="19" t="str">
        <x:f>IF(F64="Válido",E64,"")</x:f>
      </x:c>
      <x:c r="H64" s="9"/>
    </x:row>
    <x:row r="65" ht="24" customHeight="1">
      <x:c r="A65" s="9"/>
      <x:c r="B65" s="9"/>
      <x:c r="C65" s="9"/>
      <x:c r="D65" s="9"/>
      <x:c r="E65" s="20"/>
      <x:c r="F65" s="21" t="str">
        <x:f>IF(COUNTA(A65:E65,H65)=0,"",IF(OR(A65="",B65="",C65=""),"Pendiente de identificación",IF(COUNTIFS($A$16:$A$75,A65)&gt;1,"Revisar ID duplicado",IF(AND(C65&lt;&gt;"Sí",C65&lt;&gt;"No"),"Revisar inclusión",IF(C65="No",IF(H65="","Pendiente de motivo","Excluido"),IF(B65&lt;&gt;$B$4,"Fuera de ventana",IF(OR(D65="ERROR",D65="TIMEOUT"),"Fallo registrado",IF(D65&lt;&gt;"OK","Pendiente de resultado",IF(ISBLANK(E65),"Pendiente de duración",IF(OR(NOT(ISNUMBER(E65)),E65&lt;0),"Revisar duración","Válido"))))))))))</x:f>
      </x:c>
      <x:c r="G65" s="19" t="str">
        <x:f>IF(F65="Válido",E65,"")</x:f>
      </x:c>
      <x:c r="H65" s="9"/>
    </x:row>
    <x:row r="66" ht="24" customHeight="1">
      <x:c r="A66" s="9"/>
      <x:c r="B66" s="9"/>
      <x:c r="C66" s="9"/>
      <x:c r="D66" s="9"/>
      <x:c r="E66" s="20"/>
      <x:c r="F66" s="21" t="str">
        <x:f>IF(COUNTA(A66:E66,H66)=0,"",IF(OR(A66="",B66="",C66=""),"Pendiente de identificación",IF(COUNTIFS($A$16:$A$75,A66)&gt;1,"Revisar ID duplicado",IF(AND(C66&lt;&gt;"Sí",C66&lt;&gt;"No"),"Revisar inclusión",IF(C66="No",IF(H66="","Pendiente de motivo","Excluido"),IF(B66&lt;&gt;$B$4,"Fuera de ventana",IF(OR(D66="ERROR",D66="TIMEOUT"),"Fallo registrado",IF(D66&lt;&gt;"OK","Pendiente de resultado",IF(ISBLANK(E66),"Pendiente de duración",IF(OR(NOT(ISNUMBER(E66)),E66&lt;0),"Revisar duración","Válido"))))))))))</x:f>
      </x:c>
      <x:c r="G66" s="19" t="str">
        <x:f>IF(F66="Válido",E66,"")</x:f>
      </x:c>
      <x:c r="H66" s="9"/>
    </x:row>
    <x:row r="67" ht="24" customHeight="1">
      <x:c r="A67" s="9"/>
      <x:c r="B67" s="9"/>
      <x:c r="C67" s="9"/>
      <x:c r="D67" s="9"/>
      <x:c r="E67" s="20"/>
      <x:c r="F67" s="21" t="str">
        <x:f>IF(COUNTA(A67:E67,H67)=0,"",IF(OR(A67="",B67="",C67=""),"Pendiente de identificación",IF(COUNTIFS($A$16:$A$75,A67)&gt;1,"Revisar ID duplicado",IF(AND(C67&lt;&gt;"Sí",C67&lt;&gt;"No"),"Revisar inclusión",IF(C67="No",IF(H67="","Pendiente de motivo","Excluido"),IF(B67&lt;&gt;$B$4,"Fuera de ventana",IF(OR(D67="ERROR",D67="TIMEOUT"),"Fallo registrado",IF(D67&lt;&gt;"OK","Pendiente de resultado",IF(ISBLANK(E67),"Pendiente de duración",IF(OR(NOT(ISNUMBER(E67)),E67&lt;0),"Revisar duración","Válido"))))))))))</x:f>
      </x:c>
      <x:c r="G67" s="19" t="str">
        <x:f>IF(F67="Válido",E67,"")</x:f>
      </x:c>
      <x:c r="H67" s="9"/>
    </x:row>
    <x:row r="68" ht="24" customHeight="1">
      <x:c r="A68" s="9"/>
      <x:c r="B68" s="9"/>
      <x:c r="C68" s="9"/>
      <x:c r="D68" s="9"/>
      <x:c r="E68" s="20"/>
      <x:c r="F68" s="21" t="str">
        <x:f>IF(COUNTA(A68:E68,H68)=0,"",IF(OR(A68="",B68="",C68=""),"Pendiente de identificación",IF(COUNTIFS($A$16:$A$75,A68)&gt;1,"Revisar ID duplicado",IF(AND(C68&lt;&gt;"Sí",C68&lt;&gt;"No"),"Revisar inclusión",IF(C68="No",IF(H68="","Pendiente de motivo","Excluido"),IF(B68&lt;&gt;$B$4,"Fuera de ventana",IF(OR(D68="ERROR",D68="TIMEOUT"),"Fallo registrado",IF(D68&lt;&gt;"OK","Pendiente de resultado",IF(ISBLANK(E68),"Pendiente de duración",IF(OR(NOT(ISNUMBER(E68)),E68&lt;0),"Revisar duración","Válido"))))))))))</x:f>
      </x:c>
      <x:c r="G68" s="19" t="str">
        <x:f>IF(F68="Válido",E68,"")</x:f>
      </x:c>
      <x:c r="H68" s="9"/>
    </x:row>
    <x:row r="69" ht="24" customHeight="1">
      <x:c r="A69" s="9"/>
      <x:c r="B69" s="9"/>
      <x:c r="C69" s="9"/>
      <x:c r="D69" s="9"/>
      <x:c r="E69" s="20"/>
      <x:c r="F69" s="21" t="str">
        <x:f>IF(COUNTA(A69:E69,H69)=0,"",IF(OR(A69="",B69="",C69=""),"Pendiente de identificación",IF(COUNTIFS($A$16:$A$75,A69)&gt;1,"Revisar ID duplicado",IF(AND(C69&lt;&gt;"Sí",C69&lt;&gt;"No"),"Revisar inclusión",IF(C69="No",IF(H69="","Pendiente de motivo","Excluido"),IF(B69&lt;&gt;$B$4,"Fuera de ventana",IF(OR(D69="ERROR",D69="TIMEOUT"),"Fallo registrado",IF(D69&lt;&gt;"OK","Pendiente de resultado",IF(ISBLANK(E69),"Pendiente de duración",IF(OR(NOT(ISNUMBER(E69)),E69&lt;0),"Revisar duración","Válido"))))))))))</x:f>
      </x:c>
      <x:c r="G69" s="19" t="str">
        <x:f>IF(F69="Válido",E69,"")</x:f>
      </x:c>
      <x:c r="H69" s="9"/>
    </x:row>
    <x:row r="70" ht="24" customHeight="1">
      <x:c r="A70" s="9"/>
      <x:c r="B70" s="9"/>
      <x:c r="C70" s="9"/>
      <x:c r="D70" s="9"/>
      <x:c r="E70" s="20"/>
      <x:c r="F70" s="21" t="str">
        <x:f>IF(COUNTA(A70:E70,H70)=0,"",IF(OR(A70="",B70="",C70=""),"Pendiente de identificación",IF(COUNTIFS($A$16:$A$75,A70)&gt;1,"Revisar ID duplicado",IF(AND(C70&lt;&gt;"Sí",C70&lt;&gt;"No"),"Revisar inclusión",IF(C70="No",IF(H70="","Pendiente de motivo","Excluido"),IF(B70&lt;&gt;$B$4,"Fuera de ventana",IF(OR(D70="ERROR",D70="TIMEOUT"),"Fallo registrado",IF(D70&lt;&gt;"OK","Pendiente de resultado",IF(ISBLANK(E70),"Pendiente de duración",IF(OR(NOT(ISNUMBER(E70)),E70&lt;0),"Revisar duración","Válido"))))))))))</x:f>
      </x:c>
      <x:c r="G70" s="19" t="str">
        <x:f>IF(F70="Válido",E70,"")</x:f>
      </x:c>
      <x:c r="H70" s="9"/>
    </x:row>
    <x:row r="71" ht="24" customHeight="1">
      <x:c r="A71" s="9"/>
      <x:c r="B71" s="9"/>
      <x:c r="C71" s="9"/>
      <x:c r="D71" s="9"/>
      <x:c r="E71" s="20"/>
      <x:c r="F71" s="21" t="str">
        <x:f>IF(COUNTA(A71:E71,H71)=0,"",IF(OR(A71="",B71="",C71=""),"Pendiente de identificación",IF(COUNTIFS($A$16:$A$75,A71)&gt;1,"Revisar ID duplicado",IF(AND(C71&lt;&gt;"Sí",C71&lt;&gt;"No"),"Revisar inclusión",IF(C71="No",IF(H71="","Pendiente de motivo","Excluido"),IF(B71&lt;&gt;$B$4,"Fuera de ventana",IF(OR(D71="ERROR",D71="TIMEOUT"),"Fallo registrado",IF(D71&lt;&gt;"OK","Pendiente de resultado",IF(ISBLANK(E71),"Pendiente de duración",IF(OR(NOT(ISNUMBER(E71)),E71&lt;0),"Revisar duración","Válido"))))))))))</x:f>
      </x:c>
      <x:c r="G71" s="19" t="str">
        <x:f>IF(F71="Válido",E71,"")</x:f>
      </x:c>
      <x:c r="H71" s="9"/>
    </x:row>
    <x:row r="72" ht="24" customHeight="1">
      <x:c r="A72" s="9"/>
      <x:c r="B72" s="9"/>
      <x:c r="C72" s="9"/>
      <x:c r="D72" s="9"/>
      <x:c r="E72" s="20"/>
      <x:c r="F72" s="21" t="str">
        <x:f>IF(COUNTA(A72:E72,H72)=0,"",IF(OR(A72="",B72="",C72=""),"Pendiente de identificación",IF(COUNTIFS($A$16:$A$75,A72)&gt;1,"Revisar ID duplicado",IF(AND(C72&lt;&gt;"Sí",C72&lt;&gt;"No"),"Revisar inclusión",IF(C72="No",IF(H72="","Pendiente de motivo","Excluido"),IF(B72&lt;&gt;$B$4,"Fuera de ventana",IF(OR(D72="ERROR",D72="TIMEOUT"),"Fallo registrado",IF(D72&lt;&gt;"OK","Pendiente de resultado",IF(ISBLANK(E72),"Pendiente de duración",IF(OR(NOT(ISNUMBER(E72)),E72&lt;0),"Revisar duración","Válido"))))))))))</x:f>
      </x:c>
      <x:c r="G72" s="19" t="str">
        <x:f>IF(F72="Válido",E72,"")</x:f>
      </x:c>
      <x:c r="H72" s="9"/>
    </x:row>
    <x:row r="73" ht="24" customHeight="1">
      <x:c r="A73" s="9"/>
      <x:c r="B73" s="9"/>
      <x:c r="C73" s="9"/>
      <x:c r="D73" s="9"/>
      <x:c r="E73" s="20"/>
      <x:c r="F73" s="21" t="str">
        <x:f>IF(COUNTA(A73:E73,H73)=0,"",IF(OR(A73="",B73="",C73=""),"Pendiente de identificación",IF(COUNTIFS($A$16:$A$75,A73)&gt;1,"Revisar ID duplicado",IF(AND(C73&lt;&gt;"Sí",C73&lt;&gt;"No"),"Revisar inclusión",IF(C73="No",IF(H73="","Pendiente de motivo","Excluido"),IF(B73&lt;&gt;$B$4,"Fuera de ventana",IF(OR(D73="ERROR",D73="TIMEOUT"),"Fallo registrado",IF(D73&lt;&gt;"OK","Pendiente de resultado",IF(ISBLANK(E73),"Pendiente de duración",IF(OR(NOT(ISNUMBER(E73)),E73&lt;0),"Revisar duración","Válido"))))))))))</x:f>
      </x:c>
      <x:c r="G73" s="19" t="str">
        <x:f>IF(F73="Válido",E73,"")</x:f>
      </x:c>
      <x:c r="H73" s="9"/>
    </x:row>
    <x:row r="74" ht="24" customHeight="1">
      <x:c r="A74" s="9"/>
      <x:c r="B74" s="9"/>
      <x:c r="C74" s="9"/>
      <x:c r="D74" s="9"/>
      <x:c r="E74" s="20"/>
      <x:c r="F74" s="21" t="str">
        <x:f>IF(COUNTA(A74:E74,H74)=0,"",IF(OR(A74="",B74="",C74=""),"Pendiente de identificación",IF(COUNTIFS($A$16:$A$75,A74)&gt;1,"Revisar ID duplicado",IF(AND(C74&lt;&gt;"Sí",C74&lt;&gt;"No"),"Revisar inclusión",IF(C74="No",IF(H74="","Pendiente de motivo","Excluido"),IF(B74&lt;&gt;$B$4,"Fuera de ventana",IF(OR(D74="ERROR",D74="TIMEOUT"),"Fallo registrado",IF(D74&lt;&gt;"OK","Pendiente de resultado",IF(ISBLANK(E74),"Pendiente de duración",IF(OR(NOT(ISNUMBER(E74)),E74&lt;0),"Revisar duración","Válido"))))))))))</x:f>
      </x:c>
      <x:c r="G74" s="19" t="str">
        <x:f>IF(F74="Válido",E74,"")</x:f>
      </x:c>
      <x:c r="H74" s="9"/>
    </x:row>
    <x:row r="75" ht="24" customHeight="1">
      <x:c r="A75" s="9"/>
      <x:c r="B75" s="9"/>
      <x:c r="C75" s="9"/>
      <x:c r="D75" s="9"/>
      <x:c r="E75" s="20"/>
      <x:c r="F75" s="21" t="str">
        <x:f>IF(COUNTA(A75:E75,H75)=0,"",IF(OR(A75="",B75="",C75=""),"Pendiente de identificación",IF(COUNTIFS($A$16:$A$75,A75)&gt;1,"Revisar ID duplicado",IF(AND(C75&lt;&gt;"Sí",C75&lt;&gt;"No"),"Revisar inclusión",IF(C75="No",IF(H75="","Pendiente de motivo","Excluido"),IF(B75&lt;&gt;$B$4,"Fuera de ventana",IF(OR(D75="ERROR",D75="TIMEOUT"),"Fallo registrado",IF(D75&lt;&gt;"OK","Pendiente de resultado",IF(ISBLANK(E75),"Pendiente de duración",IF(OR(NOT(ISNUMBER(E75)),E75&lt;0),"Revisar duración","Válido"))))))))))</x:f>
      </x:c>
      <x:c r="G75" s="19" t="str">
        <x:f>IF(F75="Válido",E75,"")</x:f>
      </x:c>
      <x:c r="H75" s="9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</x:sheetData>
  <x:mergeCells>
    <x:mergeCell ref="A2:H2"/>
    <x:mergeCell ref="D5:H7"/>
    <x:mergeCell ref="A12:H13"/>
  </x:mergeCells>
  <x:conditionalFormatting sqref="F16:F75">
    <x:cfRule type="containsText" dxfId="4" priority="1" operator="containsText" text="Pendiente"/>
    <x:cfRule type="containsText" dxfId="5" priority="2" operator="containsText" text="Revisar"/>
  </x:conditionalFormatting>
  <x:dataValidations count="2">
    <x:dataValidation type="list" sqref="C16:C75">
      <x:formula1>"Sí,No"</x:formula1>
    </x:dataValidation>
    <x:dataValidation type="list" sqref="D16:D75">
      <x:formula1>"OK,ERROR,TIMEOUT"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44769"/>
  </x:sheetPr>
  <x:sheetViews>
    <x:sheetView showGridLines="0" workbookViewId="0"/>
  </x:sheetViews>
  <x:sheetFormatPr defaultRowHeight="15"/>
  <x:cols>
    <x:col min="1" max="1" width="24" hidden="0" customWidth="1"/>
    <x:col min="2" max="2" width="27" hidden="0" customWidth="1"/>
    <x:col min="3" max="3" width="29" hidden="0" customWidth="1"/>
    <x:col min="4" max="4" width="17" hidden="0" customWidth="1"/>
    <x:col min="5" max="5" width="18" hidden="0" customWidth="1"/>
    <x:col min="6" max="6" width="22" hidden="0" customWidth="1"/>
    <x:col min="7" max="7" width="21" hidden="0" customWidth="1"/>
    <x:col min="8" max="8" width="31" hidden="0" customWidth="1"/>
  </x:cols>
  <x:sheetData>
    <x:row r="1" ht="25" customHeight="1">
      <x:c r="A1" s="23"/>
      <x:c r="B1" s="23"/>
      <x:c r="C1" s="23"/>
      <x:c r="D1" s="23"/>
      <x:c r="E1" s="23"/>
      <x:c r="F1" s="23"/>
      <x:c r="G1" s="23"/>
      <x:c r="H1" s="23"/>
    </x:row>
    <x:row r="2" ht="36" customHeight="1">
      <x:c r="A2" s="24" t="str">
        <x:v>Revisión periódica de impactos</x:v>
      </x:c>
      <x:c r="B2" s="24"/>
      <x:c r="C2" s="24"/>
      <x:c r="D2" s="24"/>
      <x:c r="E2" s="24"/>
      <x:c r="F2" s="24"/>
      <x:c r="G2" s="24"/>
      <x:c r="H2" s="24"/>
    </x:row>
    <x:row r="3" ht="25" customHeight="1">
      <x:c r="A3" s="25"/>
      <x:c r="B3" s="25"/>
      <x:c r="C3" s="25"/>
      <x:c r="D3" s="25"/>
      <x:c r="E3" s="25"/>
      <x:c r="F3" s="25"/>
      <x:c r="G3" s="25"/>
      <x:c r="H3" s="25"/>
    </x:row>
    <x:row r="4" ht="36" customHeight="1">
      <x:c r="A4" s="27" t="str">
        <x:v>Uso / versión</x:v>
      </x:c>
      <x:c r="B4" s="29" t="str">
        <x:v>LAB-SEG-10. Clasificador docente / v-docente. Conjunto independiente de T10-014.</x:v>
      </x:c>
      <x:c r="C4" s="29"/>
      <x:c r="D4" s="29"/>
      <x:c r="E4" s="29"/>
      <x:c r="F4" s="29"/>
      <x:c r="G4" s="29"/>
      <x:c r="H4" s="29"/>
    </x:row>
    <x:row r="5" ht="39" customHeight="1">
      <x:c r="A5" s="27" t="str">
        <x:v>Periodo / población</x:v>
      </x:c>
      <x:c r="B5" s="29" t="str">
        <x:v>Ventana sintética SEG-10. Incidencias críticas de los canales A y B. Los tamaños se conservan en los denominadores.</x:v>
      </x:c>
      <x:c r="C5" s="29"/>
      <x:c r="D5" s="29"/>
      <x:c r="E5" s="29"/>
      <x:c r="F5" s="29"/>
      <x:c r="G5" s="29"/>
      <x:c r="H5" s="29"/>
    </x:row>
    <x:row r="6" ht="41" customHeight="1">
      <x:c r="A6" s="27" t="str">
        <x:v>Plan de revisión</x:v>
      </x:c>
      <x:c r="B6" s="29" t="str">
        <x:v>Propuesta: al cerrar cada conjunto y ante cambios de uso, versión, población o señal relevante. Confirmar por riesgo.</x:v>
      </x:c>
      <x:c r="C6" s="29"/>
      <x:c r="D6" s="29"/>
      <x:c r="E6" s="29"/>
      <x:c r="F6" s="29"/>
      <x:c r="G6" s="29"/>
      <x:c r="H6" s="29"/>
    </x:row>
    <x:row r="7" ht="42" customHeight="1">
      <x:c r="A7" s="27" t="str">
        <x:v>Cómo usar</x:v>
      </x:c>
      <x:c r="B7" s="28" t="str">
        <x:v>Amarillo: editar datos y fichas. Blanco: fórmulas. Identifica alcance y evidencia antes de decidir. No datos y no evaluable no significan cumplimiento.</x:v>
      </x:c>
      <x:c r="C7" s="28"/>
      <x:c r="D7" s="28"/>
      <x:c r="E7" s="28"/>
      <x:c r="F7" s="28"/>
      <x:c r="G7" s="28"/>
      <x:c r="H7" s="28"/>
    </x:row>
    <x:row r="8" ht="25" customHeight="1">
      <x:c r="A8" s="23"/>
      <x:c r="B8" s="23"/>
      <x:c r="C8" s="23"/>
      <x:c r="D8" s="23"/>
      <x:c r="E8" s="23"/>
      <x:c r="F8" s="23"/>
      <x:c r="G8" s="23"/>
      <x:c r="H8" s="23"/>
    </x:row>
    <x:row r="9" ht="26" customHeight="1">
      <x:c r="A9" s="31" t="str">
        <x:v>Medición por segmentos. Mismo periodo, versión, tarea y referencia</x:v>
      </x:c>
      <x:c r="B9" s="31"/>
      <x:c r="C9" s="31"/>
      <x:c r="D9" s="31"/>
      <x:c r="E9" s="31"/>
      <x:c r="F9" s="31"/>
      <x:c r="G9" s="31"/>
      <x:c r="H9" s="31"/>
    </x:row>
    <x:row r="10" ht="40" customHeight="1">
      <x:c r="A10" s="33" t="str">
        <x:v>ID</x:v>
      </x:c>
      <x:c r="B10" s="33" t="str">
        <x:v>Segmento</x:v>
      </x:c>
      <x:c r="C10" s="33" t="str">
        <x:v>Referencia / muestra</x:v>
      </x:c>
      <x:c r="D10" s="33" t="str">
        <x:v>Detectadas</x:v>
      </x:c>
      <x:c r="E10" s="33" t="str">
        <x:v>Críticas de referencia</x:v>
      </x:c>
      <x:c r="F10" s="33" t="str">
        <x:v>Tasa</x:v>
      </x:c>
      <x:c r="G10" s="33" t="str">
        <x:v>Criterio previo</x:v>
      </x:c>
      <x:c r="H10" s="33" t="str">
        <x:v>Lectura del resultado</x:v>
      </x:c>
    </x:row>
    <x:row r="11" ht="38" customHeight="1">
      <x:c r="A11" s="29" t="str">
        <x:v>SEG-A</x:v>
      </x:c>
      <x:c r="B11" s="29" t="str">
        <x:v>Canal A</x:v>
      </x:c>
      <x:c r="C11" s="29" t="str">
        <x:v>Referencia crítica. LAB-SEG-10</x:v>
      </x:c>
      <x:c r="D11" s="37" t="n">
        <x:v>18</x:v>
      </x:c>
      <x:c r="E11" s="37" t="n">
        <x:v>20</x:v>
      </x:c>
      <x:c r="F11" s="39" t="n">
        <x:f>IF(OR(ISBLANK(D11),ISBLANK(E11)),"No datos",IF(OR(NOT(ISNUMBER(D11)),NOT(ISNUMBER(E11)),D11&lt;0,E11&lt;0,D11&gt;E11,MOD(D11,1)&lt;&gt;0,MOD(E11,1)&lt;&gt;0),"Revisar datos",IF(E11=0,"No evaluable",D11/E11)))</x:f>
        <x:v>0.9</x:v>
      </x:c>
      <x:c r="G11" s="40" t="n">
        <x:v>0.9</x:v>
      </x:c>
      <x:c r="H11" s="28" t="str">
        <x:f>IF(ISNUMBER(F11),IF(ISBLANK(G11),"Criterio pendiente",IF(OR(NOT(ISNUMBER(G11)),G11&lt;0,G11&gt;1),"Revisar criterio",IF(F11&gt;=G11,"Dentro del criterio","Revisar desviación"))),F11)</x:f>
        <x:v>Dentro del criterio</x:v>
      </x:c>
    </x:row>
    <x:row r="12" ht="38" customHeight="1">
      <x:c r="A12" s="29" t="str">
        <x:v>SEG-B</x:v>
      </x:c>
      <x:c r="B12" s="29" t="str">
        <x:v>Canal B</x:v>
      </x:c>
      <x:c r="C12" s="29" t="str">
        <x:v>Referencia crítica. LAB-SEG-10</x:v>
      </x:c>
      <x:c r="D12" s="37" t="n">
        <x:v>14</x:v>
      </x:c>
      <x:c r="E12" s="37" t="n">
        <x:v>20</x:v>
      </x:c>
      <x:c r="F12" s="39" t="n">
        <x:f>IF(OR(ISBLANK(D12),ISBLANK(E12)),"No datos",IF(OR(NOT(ISNUMBER(D12)),NOT(ISNUMBER(E12)),D12&lt;0,E12&lt;0,D12&gt;E12,MOD(D12,1)&lt;&gt;0,MOD(E12,1)&lt;&gt;0),"Revisar datos",IF(E12=0,"No evaluable",D12/E12)))</x:f>
        <x:v>0.7</x:v>
      </x:c>
      <x:c r="G12" s="40" t="n">
        <x:v>0.9</x:v>
      </x:c>
      <x:c r="H12" s="28" t="str">
        <x:f>IF(ISNUMBER(F12),IF(ISBLANK(G12),"Criterio pendiente",IF(OR(NOT(ISNUMBER(G12)),G12&lt;0,G12&gt;1),"Revisar criterio",IF(F12&gt;=G12,"Dentro del criterio","Revisar desviación"))),F12)</x:f>
        <x:v>Revisar desviación</x:v>
      </x:c>
    </x:row>
    <x:row r="13" ht="38" customHeight="1">
      <x:c r="A13" s="27" t="str">
        <x:v>TOTAL-A-B</x:v>
      </x:c>
      <x:c r="B13" s="27" t="str">
        <x:v>A + B</x:v>
      </x:c>
      <x:c r="C13" s="27" t="str">
        <x:v>Suma de los dos canales</x:v>
      </x:c>
      <x:c r="D13" s="38" t="n">
        <x:f>IF(COUNT(D11:D12)=2,SUM(D11:D12),"No datos")</x:f>
        <x:v>32</x:v>
      </x:c>
      <x:c r="E13" s="38" t="n">
        <x:f>IF(COUNT(E11:E12)=2,SUM(E11:E12),"No datos")</x:f>
        <x:v>40</x:v>
      </x:c>
      <x:c r="F13" s="41" t="n">
        <x:f>IF(OR(F11="Revisar datos",F12="Revisar datos"),"Revisar datos",IF(OR(NOT(ISNUMBER(D13)),NOT(ISNUMBER(E13))),"No datos",IF(E13=0,"No evaluable",D13/E13)))</x:f>
        <x:v>0.8</x:v>
      </x:c>
      <x:c r="G13" s="42" t="n">
        <x:v>0.9</x:v>
      </x:c>
      <x:c r="H13" s="27" t="str">
        <x:f>IF(ISNUMBER(F13),IF(ISBLANK(G13),"Criterio pendiente",IF(OR(NOT(ISNUMBER(G13)),G13&lt;0,G13&gt;1),"Revisar criterio",IF(F13&gt;=G13,"Dentro del criterio","Revisar desviación"))),F13)</x:f>
        <x:v>Revisar desviación</x:v>
      </x:c>
    </x:row>
    <x:row r="14" ht="25" customHeight="1">
      <x:c r="A14" s="23"/>
      <x:c r="B14" s="23"/>
      <x:c r="C14" s="23"/>
      <x:c r="D14" s="23"/>
      <x:c r="E14" s="23"/>
      <x:c r="F14" s="23"/>
      <x:c r="G14" s="23"/>
      <x:c r="H14" s="23"/>
    </x:row>
    <x:row r="15" ht="26" customHeight="1">
      <x:c r="A15" s="31" t="str">
        <x:v>Laboratorio independiente de muestra pequeña. B con solo dos casos</x:v>
      </x:c>
      <x:c r="B15" s="31"/>
      <x:c r="C15" s="31"/>
      <x:c r="D15" s="31"/>
      <x:c r="E15" s="31"/>
      <x:c r="F15" s="31"/>
      <x:c r="G15" s="31"/>
      <x:c r="H15" s="31"/>
    </x:row>
    <x:row r="16" ht="40" customHeight="1">
      <x:c r="A16" s="33" t="str">
        <x:v>ID</x:v>
      </x:c>
      <x:c r="B16" s="33" t="str">
        <x:v>Segmento</x:v>
      </x:c>
      <x:c r="C16" s="33" t="str">
        <x:v>Referencia / muestra</x:v>
      </x:c>
      <x:c r="D16" s="33" t="str">
        <x:v>Detectadas</x:v>
      </x:c>
      <x:c r="E16" s="33" t="str">
        <x:v>Críticas de referencia</x:v>
      </x:c>
      <x:c r="F16" s="33" t="str">
        <x:v>Tasa</x:v>
      </x:c>
      <x:c r="G16" s="33" t="str">
        <x:v>Criterio previo</x:v>
      </x:c>
      <x:c r="H16" s="33" t="str">
        <x:v>Lectura del resultado</x:v>
      </x:c>
    </x:row>
    <x:row r="17" ht="38" customHeight="1">
      <x:c r="A17" s="29" t="str">
        <x:v>MIN-B1</x:v>
      </x:c>
      <x:c r="B17" s="29" t="str">
        <x:v>B, primera prueba</x:v>
      </x:c>
      <x:c r="C17" s="29" t="str">
        <x:v>Muestra inicial de 2 casos</x:v>
      </x:c>
      <x:c r="D17" s="37" t="n">
        <x:v>1</x:v>
      </x:c>
      <x:c r="E17" s="37" t="n">
        <x:v>2</x:v>
      </x:c>
      <x:c r="F17" s="39" t="n">
        <x:f>IF(OR(ISBLANK(D17),ISBLANK(E17)),"No datos",IF(OR(NOT(ISNUMBER(D17)),NOT(ISNUMBER(E17)),D17&lt;0,E17&lt;0,D17&gt;E17,MOD(D17,1)&lt;&gt;0,MOD(E17,1)&lt;&gt;0),"Revisar datos",IF(E17=0,"No evaluable",D17/E17)))</x:f>
        <x:v>0.5</x:v>
      </x:c>
      <x:c r="G17" s="40"/>
      <x:c r="H17" s="23" t="str">
        <x:f>IF(ISNUMBER(F17),IF(ISBLANK(G17),"Criterio pendiente",IF(OR(NOT(ISNUMBER(G17)),G17&lt;0,G17&gt;1),"Revisar criterio",IF(F17&gt;=G17,"Dentro del criterio","Revisar desviación"))),F17)</x:f>
        <x:v>Criterio pendiente</x:v>
      </x:c>
    </x:row>
    <x:row r="18" ht="38" customHeight="1">
      <x:c r="A18" s="29" t="str">
        <x:v>MIN-B2</x:v>
      </x:c>
      <x:c r="B18" s="29" t="str">
        <x:v>B, un acierto más</x:v>
      </x:c>
      <x:c r="C18" s="29" t="str">
        <x:v>Misma muestra inicial</x:v>
      </x:c>
      <x:c r="D18" s="37" t="n">
        <x:v>2</x:v>
      </x:c>
      <x:c r="E18" s="37" t="n">
        <x:v>2</x:v>
      </x:c>
      <x:c r="F18" s="39" t="n">
        <x:f>IF(OR(ISBLANK(D18),ISBLANK(E18)),"No datos",IF(OR(NOT(ISNUMBER(D18)),NOT(ISNUMBER(E18)),D18&lt;0,E18&lt;0,D18&gt;E18,MOD(D18,1)&lt;&gt;0,MOD(E18,1)&lt;&gt;0),"Revisar datos",IF(E18=0,"No evaluable",D18/E18)))</x:f>
        <x:v>1</x:v>
      </x:c>
      <x:c r="G18" s="40"/>
      <x:c r="H18" s="23" t="str">
        <x:f>IF(ISNUMBER(F18),IF(ISBLANK(G18),"Criterio pendiente",IF(OR(NOT(ISNUMBER(G18)),G18&lt;0,G18&gt;1),"Revisar criterio",IF(F18&gt;=G18,"Dentro del criterio","Revisar desviación"))),F18)</x:f>
        <x:v>Criterio pendiente</x:v>
      </x:c>
    </x:row>
    <x:row r="19" ht="34" customHeight="1">
      <x:c r="A19" s="28" t="str">
        <x:v>Cambio (puntos porcentuales)</x:v>
      </x:c>
      <x:c r="B19" s="23"/>
      <x:c r="C19" s="23"/>
      <x:c r="D19" s="23"/>
      <x:c r="E19" s="23"/>
      <x:c r="F19" s="36" t="n">
        <x:f>IF(AND(ISNUMBER(F17),ISNUMBER(F18)),(F18-F17)*100,"No datos")</x:f>
        <x:v>50</x:v>
      </x:c>
      <x:c r="G19" s="23"/>
      <x:c r="H19" s="23"/>
    </x:row>
    <x:row r="20" ht="25" customHeight="1">
      <x:c r="A20" s="23"/>
      <x:c r="B20" s="23"/>
      <x:c r="C20" s="23"/>
      <x:c r="D20" s="23"/>
      <x:c r="E20" s="23"/>
      <x:c r="F20" s="23"/>
      <x:c r="G20" s="23"/>
      <x:c r="H20" s="23"/>
    </x:row>
    <x:row r="21" ht="26" customHeight="1">
      <x:c r="A21" s="31" t="str">
        <x:v>Ficha del conjunto. Completa antes de cerrar la revisión</x:v>
      </x:c>
      <x:c r="B21" s="31"/>
      <x:c r="C21" s="31"/>
      <x:c r="D21" s="31"/>
      <x:c r="E21" s="31"/>
      <x:c r="F21" s="31"/>
      <x:c r="G21" s="31"/>
      <x:c r="H21" s="31"/>
    </x:row>
    <x:row r="22" ht="42" customHeight="1">
      <x:c r="A22" s="27" t="str">
        <x:v>Riesgo / impacto</x:v>
      </x:c>
      <x:c r="B22" s="29" t="str">
        <x:v>Vincular con los ID vigentes de IMP-001 y R-001. Por confirmar en el ejercicio. No se inventan ID aprobados.</x:v>
      </x:c>
      <x:c r="C22" s="29"/>
      <x:c r="D22" s="29"/>
      <x:c r="E22" s="29"/>
      <x:c r="F22" s="29"/>
      <x:c r="G22" s="29"/>
      <x:c r="H22" s="29"/>
    </x:row>
    <x:row r="23" ht="42" customHeight="1">
      <x:c r="A23" s="27" t="str">
        <x:v>Referencia y fuente</x:v>
      </x:c>
      <x:c r="B23" s="29" t="str">
        <x:v>LAB-SEG-10, datos sintéticos: referencia crítica común a ambos canales. Revisar calidad de etiquetas, composición y condiciones de comparación.</x:v>
      </x:c>
      <x:c r="C23" s="29"/>
      <x:c r="D23" s="29"/>
      <x:c r="E23" s="29"/>
      <x:c r="F23" s="29"/>
      <x:c r="G23" s="29"/>
      <x:c r="H23" s="29"/>
    </x:row>
    <x:row r="24" ht="42" customHeight="1">
      <x:c r="A24" s="27" t="str">
        <x:v>Criterio previo</x:v>
      </x:c>
      <x:c r="B24" s="29" t="str">
        <x:v>Propuesta docente previa: sensibilidad mínima del 90 % por canal. El agregado no sustituye la lectura de cada segmento.</x:v>
      </x:c>
      <x:c r="C24" s="29"/>
      <x:c r="D24" s="29"/>
      <x:c r="E24" s="29"/>
      <x:c r="F24" s="29"/>
      <x:c r="G24" s="29"/>
      <x:c r="H24" s="29"/>
    </x:row>
    <x:row r="25" ht="48" customHeight="1">
      <x:c r="A25" s="27" t="str">
        <x:v>Límites / cobertura</x:v>
      </x:c>
      <x:c r="B25" s="29" t="str">
        <x:v>Muestra inicial: 20 casos por canal. La diferencia justifica investigar. El laboratorio de 2 casos es independiente. No demuestra discriminación, daño ni causa.</x:v>
      </x:c>
      <x:c r="C25" s="29"/>
      <x:c r="D25" s="29"/>
      <x:c r="E25" s="29"/>
      <x:c r="F25" s="29"/>
      <x:c r="G25" s="29"/>
      <x:c r="H25" s="29"/>
    </x:row>
    <x:row r="26" ht="42" customHeight="1">
      <x:c r="A26" s="27" t="str">
        <x:v>Reclamaciones</x:v>
      </x:c>
      <x:c r="B26" s="29" t="str">
        <x:v>No aportadas en este conjunto docente. No equivale a cero reclamaciones. Determinar canal, cobertura y periodo de observación.</x:v>
      </x:c>
      <x:c r="C26" s="29"/>
      <x:c r="D26" s="29"/>
      <x:c r="E26" s="29"/>
      <x:c r="F26" s="29"/>
      <x:c r="G26" s="29"/>
      <x:c r="H26" s="29"/>
    </x:row>
    <x:row r="27" ht="42" customHeight="1">
      <x:c r="A27" s="27" t="str">
        <x:v>Accesibilidad</x:v>
      </x:c>
      <x:c r="B27" s="29" t="str">
        <x:v>No evaluada con estos recuentos. Proponer prueba pertinente del canal y conservar resultados y límites.</x:v>
      </x:c>
      <x:c r="C27" s="29"/>
      <x:c r="D27" s="29"/>
      <x:c r="E27" s="29"/>
      <x:c r="F27" s="29"/>
      <x:c r="G27" s="29"/>
      <x:c r="H27" s="29"/>
    </x:row>
    <x:row r="28" ht="42" customHeight="1">
      <x:c r="A28" s="27" t="str">
        <x:v>Supervisión humana</x:v>
      </x:c>
      <x:c r="B28" s="29" t="str">
        <x:v>Eficacia no comprobada. Proponer una prueba con criterio previo sobre omisiones críticas y capacidad de revisión.</x:v>
      </x:c>
      <x:c r="C28" s="29"/>
      <x:c r="D28" s="29"/>
      <x:c r="E28" s="29"/>
      <x:c r="F28" s="29"/>
      <x:c r="G28" s="29"/>
      <x:c r="H28" s="29"/>
    </x:row>
    <x:row r="29" ht="48" customHeight="1">
      <x:c r="A29" s="27" t="str">
        <x:v>Cambio / decisión</x:v>
      </x:c>
      <x:c r="B29" s="29" t="str">
        <x:v>Propuesta sin aprobar: contrastar referencia y entradas del canal B, ampliar muestra comparable y valorar consecuencias antes de atribuir una causa.</x:v>
      </x:c>
      <x:c r="C29" s="29"/>
      <x:c r="D29" s="29"/>
      <x:c r="E29" s="29"/>
      <x:c r="F29" s="29"/>
      <x:c r="G29" s="29"/>
      <x:c r="H29" s="29"/>
    </x:row>
    <x:row r="30" ht="42" customHeight="1">
      <x:c r="A30" s="27" t="str">
        <x:v>Responsable</x:v>
      </x:c>
      <x:c r="B30" s="29" t="str">
        <x:v>Propuestos: propietario del uso y responsable SGIA. Confirmar asignación; no consta revisión real efectuada.</x:v>
      </x:c>
      <x:c r="C30" s="29"/>
      <x:c r="D30" s="29"/>
      <x:c r="E30" s="29"/>
      <x:c r="F30" s="29"/>
      <x:c r="G30" s="29"/>
      <x:c r="H30" s="29"/>
    </x:row>
    <x:row r="31" ht="42" customHeight="1">
      <x:c r="A31" s="27" t="str">
        <x:v>Próxima revisión</x:v>
      </x:c>
      <x:c r="B31" s="29" t="str">
        <x:v>Propuesta: antes del siguiente conjunto o antes si hay señal urgente. Fijar fecha tras confirmar alcance, responsable y plan según riesgo.</x:v>
      </x:c>
      <x:c r="C31" s="29"/>
      <x:c r="D31" s="29"/>
      <x:c r="E31" s="29"/>
      <x:c r="F31" s="29"/>
      <x:c r="G31" s="29"/>
      <x:c r="H31" s="29"/>
    </x:row>
    <x:row r="32" ht="42" customHeight="1">
      <x:c r="A32" s="27" t="str">
        <x:v>Evidencia / localizador</x:v>
      </x:c>
      <x:c r="B32" s="29" t="str">
        <x:v>LAB-SEG-10: filas 11–13 de esta hoja. LAB-MIN-B: filas 17–19. Conservar la referencia autorizada y su versión en el expediente.</x:v>
      </x:c>
      <x:c r="C32" s="29"/>
      <x:c r="D32" s="29"/>
      <x:c r="E32" s="29"/>
      <x:c r="F32" s="29"/>
      <x:c r="G32" s="29"/>
      <x:c r="H32" s="29"/>
    </x:row>
    <x:row r="33" ht="48" customHeight="1">
      <x:c r="A33" s="27" t="str">
        <x:v>FRIA, si aplica</x:v>
      </x:c>
      <x:c r="B33" s="29" t="str">
        <x:v>Aplicabilidad por determinar según rol, uso y condiciones legales. Si procede: ID / versión / cambio / enlace a actualización. Esta ficha no la sustituye.</x:v>
      </x:c>
      <x:c r="C33" s="29"/>
      <x:c r="D33" s="29"/>
      <x:c r="E33" s="29"/>
      <x:c r="F33" s="29"/>
      <x:c r="G33" s="29"/>
      <x:c r="H33" s="29"/>
    </x:row>
    <x:row r="34" ht="48" customHeight="1">
      <x:c r="A34" s="27" t="str">
        <x:v>EIPD, si aplica</x:v>
      </x:c>
      <x:c r="B34" s="29" t="str">
        <x:v>Aplicabilidad por determinar con protección de datos. Si procede: ID / versión / cambio / enlace. No copiar datos personales ni categorías sensibles por defecto.</x:v>
      </x:c>
      <x:c r="C34" s="29"/>
      <x:c r="D34" s="29"/>
      <x:c r="E34" s="29"/>
      <x:c r="F34" s="29"/>
      <x:c r="G34" s="29"/>
      <x:c r="H34" s="29"/>
    </x:row>
    <x:row r="35" ht="25" customHeight="1">
      <x:c r="A35" s="23"/>
      <x:c r="B35" s="23"/>
      <x:c r="C35" s="23"/>
      <x:c r="D35" s="23"/>
      <x:c r="E35" s="23"/>
      <x:c r="F35" s="23"/>
      <x:c r="G35" s="23"/>
      <x:c r="H35" s="23"/>
    </x:row>
    <x:row r="36" ht="26" customHeight="1">
      <x:c r="A36" s="31" t="str">
        <x:v>Cierre y siguiente uso</x:v>
      </x:c>
      <x:c r="B36" s="31"/>
      <x:c r="C36" s="31"/>
      <x:c r="D36" s="31"/>
      <x:c r="E36" s="31"/>
      <x:c r="F36" s="31"/>
      <x:c r="G36" s="31"/>
      <x:c r="H36" s="31"/>
    </x:row>
    <x:row r="37" ht="43" customHeight="1">
      <x:c r="A37" s="27" t="str">
        <x:v>Secuencia</x:v>
      </x:c>
      <x:c r="B37" s="28" t="str">
        <x:v>Define alcance, criterio y revisión según riesgo. Mide, explica límites, propone una actuación y asigna responsable, siguiente revisión y evidencia.</x:v>
      </x:c>
      <x:c r="C37" s="28"/>
      <x:c r="D37" s="28"/>
      <x:c r="E37" s="28"/>
      <x:c r="F37" s="28"/>
      <x:c r="G37" s="28"/>
      <x:c r="H37" s="28"/>
    </x:row>
    <x:row r="38" ht="43" customHeight="1">
      <x:c r="A38" s="27" t="str">
        <x:v>Al ampliar</x:v>
      </x:c>
      <x:c r="B38" s="28" t="str">
        <x:v>Duplica esta ficha para otro uso o conjunto y conserva el historial. El total suma solo las dos primeras filas de medición; no incluye el laboratorio pequeño.</x:v>
      </x:c>
      <x:c r="C38" s="28"/>
      <x:c r="D38" s="28"/>
      <x:c r="E38" s="28"/>
      <x:c r="F38" s="28"/>
      <x:c r="G38" s="28"/>
      <x:c r="H38" s="28"/>
    </x:row>
    <x:row r="39" ht="43" customHeight="1">
      <x:c r="A39" s="27" t="str">
        <x:v>Datos y marcos</x:v>
      </x:c>
      <x:c r="B39" s="28" t="str">
        <x:v>Usa segmentos pertinentes y datos autorizados. SGIA, FRIA y EIPD tienen ámbitos propios. No hay FRIA ni revisión mensual legal universal.</x:v>
      </x:c>
      <x:c r="C39" s="28"/>
      <x:c r="D39" s="28"/>
      <x:c r="E39" s="28"/>
      <x:c r="F39" s="28"/>
      <x:c r="G39" s="28"/>
      <x:c r="H39" s="28"/>
    </x:row>
    <x:row r="40" ht="25" customHeight="1">
      <x:c r="A40" s="23"/>
      <x:c r="B40" s="23"/>
      <x:c r="C40" s="23"/>
      <x:c r="D40" s="23"/>
      <x:c r="E40" s="23"/>
      <x:c r="F40" s="23"/>
      <x:c r="G40" s="23"/>
      <x:c r="H40" s="23"/>
    </x:row>
    <x:row r="41" ht="43" customHeight="1">
      <x:c r="A41" s="27" t="str">
        <x:v>Origen docente</x:v>
      </x:c>
      <x:c r="B41" s="28" t="str">
        <x:v>Módulo 10, lecciones 10.2–10.3. El ejemplo por segmentos es hipotético e independiente de T10-014. No acredita aprobación ni ejecución.</x:v>
      </x:c>
      <x:c r="C41" s="28"/>
      <x:c r="D41" s="28"/>
      <x:c r="E41" s="28"/>
      <x:c r="F41" s="28"/>
      <x:c r="G41" s="28"/>
      <x:c r="H41" s="28"/>
    </x:row>
    <x:row r="42" ht="25" customHeight="1">
      <x:c r="A42" s="23"/>
      <x:c r="B42" s="23"/>
      <x:c r="C42" s="23"/>
      <x:c r="D42" s="23"/>
      <x:c r="E42" s="23"/>
      <x:c r="F42" s="23"/>
      <x:c r="G42" s="23"/>
      <x:c r="H42" s="23"/>
    </x:row>
    <x:row r="43" ht="25" customHeight="1">
      <x:c r="A43" s="23"/>
      <x:c r="B43" s="23"/>
      <x:c r="C43" s="23"/>
      <x:c r="D43" s="23"/>
      <x:c r="E43" s="23"/>
      <x:c r="F43" s="23"/>
      <x:c r="G43" s="23"/>
      <x:c r="H43" s="23"/>
    </x:row>
  </x:sheetData>
  <x:mergeCells>
    <x:mergeCell ref="A2:H2"/>
    <x:mergeCell ref="B4:H4"/>
    <x:mergeCell ref="B5:H5"/>
    <x:mergeCell ref="B6:H6"/>
    <x:mergeCell ref="B7:H7"/>
    <x:mergeCell ref="A9:H9"/>
    <x:mergeCell ref="A15:H15"/>
    <x:mergeCell ref="A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3:H33"/>
    <x:mergeCell ref="B34:H34"/>
    <x:mergeCell ref="A36:H36"/>
    <x:mergeCell ref="B37:H37"/>
    <x:mergeCell ref="B38:H38"/>
    <x:mergeCell ref="B39:H39"/>
    <x:mergeCell ref="B41:H41"/>
  </x:mergeCells>
  <x:conditionalFormatting sqref="H11:H13">
    <x:cfRule type="containsText" dxfId="6" priority="1" operator="containsText" text="Revisar"/>
  </x:conditionalFormatting>
  <x:conditionalFormatting sqref="H17:H18">
    <x:cfRule type="containsText" dxfId="7" priority="2" operator="containsText" text="Revisar"/>
  </x:conditionalFormatting>
  <x:dataValidations count="4">
    <x:dataValidation type="whole" operator="between" sqref="D11:E12">
      <x:formula1>0</x:formula1>
      <x:formula2>10000000</x:formula2>
    </x:dataValidation>
    <x:dataValidation type="whole" operator="between" sqref="D17:E18">
      <x:formula1>0</x:formula1>
      <x:formula2>10000000</x:formula2>
    </x:dataValidation>
    <x:dataValidation type="decimal" operator="between" sqref="G11:G13">
      <x:formula1>0</x:formula1>
      <x:formula2>1</x:formula2>
    </x:dataValidation>
    <x:dataValidation type="decimal" operator="between" sqref="G17:G18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44769"/>
  </x:sheetPr>
  <x:sheetViews>
    <x:sheetView showGridLines="0" workbookViewId="0"/>
  </x:sheetViews>
  <x:sheetFormatPr defaultRowHeight="15"/>
  <x:cols>
    <x:col min="1" max="1" width="24" hidden="0" customWidth="1"/>
    <x:col min="2" max="2" width="27" hidden="0" customWidth="1"/>
    <x:col min="3" max="3" width="29" hidden="0" customWidth="1"/>
    <x:col min="4" max="4" width="17" hidden="0" customWidth="1"/>
    <x:col min="5" max="5" width="18" hidden="0" customWidth="1"/>
    <x:col min="6" max="6" width="22" hidden="0" customWidth="1"/>
    <x:col min="7" max="7" width="21" hidden="0" customWidth="1"/>
    <x:col min="8" max="8" width="31" hidden="0" customWidth="1"/>
  </x:cols>
  <x:sheetData>
    <x:row r="1" ht="25" customHeight="1">
      <x:c r="A1" s="23"/>
      <x:c r="B1" s="23"/>
      <x:c r="C1" s="23"/>
      <x:c r="D1" s="23"/>
      <x:c r="E1" s="23"/>
      <x:c r="F1" s="23"/>
      <x:c r="G1" s="23"/>
      <x:c r="H1" s="23"/>
    </x:row>
    <x:row r="2" ht="36" customHeight="1">
      <x:c r="A2" s="24" t="str">
        <x:v>Entradas para revisión por la dirección</x:v>
      </x:c>
      <x:c r="B2" s="24"/>
      <x:c r="C2" s="24"/>
      <x:c r="D2" s="24"/>
      <x:c r="E2" s="24"/>
      <x:c r="F2" s="24"/>
      <x:c r="G2" s="24"/>
      <x:c r="H2" s="24"/>
    </x:row>
    <x:row r="3" ht="25" customHeight="1">
      <x:c r="A3" s="25"/>
      <x:c r="B3" s="25"/>
      <x:c r="C3" s="25"/>
      <x:c r="D3" s="25"/>
      <x:c r="E3" s="25"/>
      <x:c r="F3" s="25"/>
      <x:c r="G3" s="25"/>
      <x:c r="H3" s="25"/>
    </x:row>
    <x:row r="4" ht="39" customHeight="1">
      <x:c r="A4" s="27" t="str">
        <x:v>Periodo / alcance</x:v>
      </x:c>
      <x:c r="B4" s="29" t="str">
        <x:v>Propuesta docente. Conjunto LAB-SEG-10 y pendientes de MON-001. Sin revisión real celebrada.</x:v>
      </x:c>
      <x:c r="C4" s="29"/>
      <x:c r="D4" s="29"/>
      <x:c r="E4" s="29"/>
      <x:c r="F4" s="29"/>
      <x:c r="G4" s="29"/>
      <x:c r="H4" s="29"/>
    </x:row>
    <x:row r="5" ht="34" customHeight="1">
      <x:c r="A5" s="27" t="str">
        <x:v>Preparado por / fecha</x:v>
      </x:c>
      <x:c r="B5" s="29" t="str"/>
      <x:c r="C5" s="29"/>
      <x:c r="D5" s="29"/>
      <x:c r="E5" s="29"/>
      <x:c r="F5" s="29"/>
      <x:c r="G5" s="29"/>
      <x:c r="H5" s="29"/>
    </x:row>
    <x:row r="6" ht="44" customHeight="1">
      <x:c r="A6" s="27" t="str">
        <x:v>Alcance del registro</x:v>
      </x:c>
      <x:c r="B6" s="28" t="str">
        <x:v>Parte de las entradas del módulo 12. No es el acta de revisión por la dirección, ni contiene todas sus entradas. La auditoría interna se trabaja en el módulo 11.</x:v>
      </x:c>
      <x:c r="C6" s="28"/>
      <x:c r="D6" s="28"/>
      <x:c r="E6" s="28"/>
      <x:c r="F6" s="28"/>
      <x:c r="G6" s="28"/>
      <x:c r="H6" s="28"/>
    </x:row>
    <x:row r="7" ht="40" customHeight="1">
      <x:c r="A7" s="27" t="str">
        <x:v>Cómo usar</x:v>
      </x:c>
      <x:c r="B7" s="28" t="str">
        <x:v>Amarillo: completar con evidencia. Una cifra actual sin periodo previo comparable no constituye tendencia. Las propuestas no implican autorización.</x:v>
      </x:c>
      <x:c r="C7" s="28"/>
      <x:c r="D7" s="28"/>
      <x:c r="E7" s="28"/>
      <x:c r="F7" s="28"/>
      <x:c r="G7" s="28"/>
      <x:c r="H7" s="28"/>
    </x:row>
    <x:row r="8" ht="25" customHeight="1">
      <x:c r="A8" s="23"/>
      <x:c r="B8" s="23"/>
      <x:c r="C8" s="23"/>
      <x:c r="D8" s="23"/>
      <x:c r="E8" s="23"/>
      <x:c r="F8" s="23"/>
      <x:c r="G8" s="23"/>
      <x:c r="H8" s="23"/>
    </x:row>
    <x:row r="9" ht="26" customHeight="1">
      <x:c r="A9" s="31" t="str">
        <x:v>Tendencias. Confirmar comparabilidad antes de interpretar el cambio</x:v>
      </x:c>
      <x:c r="B9" s="31"/>
      <x:c r="C9" s="31"/>
      <x:c r="D9" s="31"/>
      <x:c r="E9" s="31"/>
      <x:c r="F9" s="31"/>
      <x:c r="G9" s="31"/>
      <x:c r="H9" s="31"/>
    </x:row>
    <x:row r="10" ht="40" customHeight="1">
      <x:c r="A10" s="33" t="str">
        <x:v>Indicador</x:v>
      </x:c>
      <x:c r="B10" s="33" t="str">
        <x:v>Previo: periodo y n/N</x:v>
      </x:c>
      <x:c r="C10" s="33" t="str">
        <x:v>Tasa previa</x:v>
      </x:c>
      <x:c r="D10" s="33" t="str">
        <x:v>Tasa actual</x:v>
      </x:c>
      <x:c r="E10" s="33" t="str">
        <x:v>Cambio pp</x:v>
      </x:c>
      <x:c r="F10" s="33" t="str">
        <x:v>Criterio previo</x:v>
      </x:c>
      <x:c r="G10" s="33" t="str">
        <x:v>Comparable</x:v>
      </x:c>
      <x:c r="H10" s="33" t="str">
        <x:v>Lectura de tendencia</x:v>
      </x:c>
    </x:row>
    <x:row r="11" ht="43" customHeight="1">
      <x:c r="A11" s="28" t="str">
        <x:v>Sensibilidad A</x:v>
      </x:c>
      <x:c r="B11" s="29" t="str">
        <x:v>No aportado. Añadir periodo, n/N y fuente.</x:v>
      </x:c>
      <x:c r="C11" s="43"/>
      <x:c r="D11" s="44" t="n">
        <x:f>IF(ISNUMBER('Impactos'!F11),'Impactos'!F11,"No datos")</x:f>
        <x:v>0.9</x:v>
      </x:c>
      <x:c r="E11" s="45" t="str">
        <x:f>IF(OR(ISBLANK(C11),NOT(ISNUMBER(D11))),"No evaluable",IF(OR(NOT(ISNUMBER(C11)),C11&lt;0,C11&gt;1),"Revisar datos",IF(G11="Sí",(D11-C11)*100,"No evaluable")))</x:f>
        <x:v>No evaluable</x:v>
      </x:c>
      <x:c r="F11" s="44" t="n">
        <x:f>IF(ISBLANK('Impactos'!G11),"No datos",'Impactos'!G11)</x:f>
        <x:v>0.9</x:v>
      </x:c>
      <x:c r="G11" s="29" t="str">
        <x:v>Pendiente</x:v>
      </x:c>
      <x:c r="H11" s="28" t="str">
        <x:f>IF(OR(ISBLANK(C11),NOT(ISNUMBER(D11))),"No evaluable",IF(OR(NOT(ISNUMBER(C11)),C11&lt;0,C11&gt;1),"Revisar datos",IF(G11&lt;&gt;"Sí","Comparabilidad pendiente",IF(E11&gt;0,"Aumenta tasa",IF(E11&lt;0,"Disminuye tasa","Sin cambio")))))</x:f>
        <x:v>No evaluable</x:v>
      </x:c>
    </x:row>
    <x:row r="12" ht="43" customHeight="1">
      <x:c r="A12" s="28" t="str">
        <x:v>Sensibilidad B</x:v>
      </x:c>
      <x:c r="B12" s="29" t="str">
        <x:v>No aportado. Añadir periodo, n/N y fuente.</x:v>
      </x:c>
      <x:c r="C12" s="43"/>
      <x:c r="D12" s="44" t="n">
        <x:f>IF(ISNUMBER('Impactos'!F12),'Impactos'!F12,"No datos")</x:f>
        <x:v>0.7</x:v>
      </x:c>
      <x:c r="E12" s="45" t="str">
        <x:f>IF(OR(ISBLANK(C12),NOT(ISNUMBER(D12))),"No evaluable",IF(OR(NOT(ISNUMBER(C12)),C12&lt;0,C12&gt;1),"Revisar datos",IF(G12="Sí",(D12-C12)*100,"No evaluable")))</x:f>
        <x:v>No evaluable</x:v>
      </x:c>
      <x:c r="F12" s="44" t="n">
        <x:f>IF(ISBLANK('Impactos'!G12),"No datos",'Impactos'!G12)</x:f>
        <x:v>0.9</x:v>
      </x:c>
      <x:c r="G12" s="29" t="str">
        <x:v>Pendiente</x:v>
      </x:c>
      <x:c r="H12" s="28" t="str">
        <x:f>IF(OR(ISBLANK(C12),NOT(ISNUMBER(D12))),"No evaluable",IF(OR(NOT(ISNUMBER(C12)),C12&lt;0,C12&gt;1),"Revisar datos",IF(G12&lt;&gt;"Sí","Comparabilidad pendiente",IF(E12&gt;0,"Aumenta tasa",IF(E12&lt;0,"Disminuye tasa","Sin cambio")))))</x:f>
        <x:v>No evaluable</x:v>
      </x:c>
    </x:row>
    <x:row r="13" ht="43" customHeight="1">
      <x:c r="A13" s="28" t="str">
        <x:v>Sensibilidad agregada</x:v>
      </x:c>
      <x:c r="B13" s="29" t="str">
        <x:v>No aportado. Añadir periodo, n/N y fuente.</x:v>
      </x:c>
      <x:c r="C13" s="43"/>
      <x:c r="D13" s="44" t="n">
        <x:f>IF(ISNUMBER('Impactos'!F13),'Impactos'!F13,"No datos")</x:f>
        <x:v>0.8</x:v>
      </x:c>
      <x:c r="E13" s="45" t="str">
        <x:f>IF(OR(ISBLANK(C13),NOT(ISNUMBER(D13))),"No evaluable",IF(OR(NOT(ISNUMBER(C13)),C13&lt;0,C13&gt;1),"Revisar datos",IF(G13="Sí",(D13-C13)*100,"No evaluable")))</x:f>
        <x:v>No evaluable</x:v>
      </x:c>
      <x:c r="F13" s="44" t="n">
        <x:f>IF(ISBLANK('Impactos'!G13),"No datos",'Impactos'!G13)</x:f>
        <x:v>0.9</x:v>
      </x:c>
      <x:c r="G13" s="29" t="str">
        <x:v>Pendiente</x:v>
      </x:c>
      <x:c r="H13" s="28" t="str">
        <x:f>IF(OR(ISBLANK(C13),NOT(ISNUMBER(D13))),"No evaluable",IF(OR(NOT(ISNUMBER(C13)),C13&lt;0,C13&gt;1),"Revisar datos",IF(G13&lt;&gt;"Sí","Comparabilidad pendiente",IF(E13&gt;0,"Aumenta tasa",IF(E13&lt;0,"Disminuye tasa","Sin cambio")))))</x:f>
        <x:v>No evaluable</x:v>
      </x:c>
    </x:row>
    <x:row r="14" ht="43" customHeight="1">
      <x:c r="A14" s="27" t="str">
        <x:v>Comparabilidad</x:v>
      </x:c>
      <x:c r="B14" s="28" t="str">
        <x:v>Documenta periodo previo, n/N y fuente junto a la tasa. El actual procede de Impactos. Confirma tarea, versión, referencia, población, cobertura y ventanas comparables.</x:v>
      </x:c>
      <x:c r="C14" s="28"/>
      <x:c r="D14" s="28"/>
      <x:c r="E14" s="28"/>
      <x:c r="F14" s="28"/>
      <x:c r="G14" s="28"/>
      <x:c r="H14" s="28"/>
    </x:row>
    <x:row r="15" ht="25" customHeight="1">
      <x:c r="A15" s="23"/>
      <x:c r="B15" s="23"/>
      <x:c r="C15" s="23"/>
      <x:c r="D15" s="23"/>
      <x:c r="E15" s="23"/>
      <x:c r="F15" s="23"/>
      <x:c r="G15" s="23"/>
      <x:c r="H15" s="23"/>
    </x:row>
    <x:row r="16" ht="26" customHeight="1">
      <x:c r="A16" s="31" t="str">
        <x:v>Incidentes, personas y eficacia</x:v>
      </x:c>
      <x:c r="B16" s="31"/>
      <x:c r="C16" s="31"/>
      <x:c r="D16" s="31"/>
      <x:c r="E16" s="31"/>
      <x:c r="F16" s="31"/>
      <x:c r="G16" s="31"/>
      <x:c r="H16" s="31"/>
    </x:row>
    <x:row r="17" ht="46" customHeight="1">
      <x:c r="A17" s="27" t="str">
        <x:v>Incidentes / recurrencia</x:v>
      </x:c>
      <x:c r="B17" s="29" t="str">
        <x:v>T10-014 conserva causa y contención global pendientes. Un solo caso no permite afirmar recurrencia. Enlazar INC-001 y sus estados confirmados.</x:v>
      </x:c>
      <x:c r="C17" s="29"/>
      <x:c r="D17" s="29"/>
      <x:c r="E17" s="29"/>
      <x:c r="F17" s="29"/>
      <x:c r="G17" s="29"/>
      <x:c r="H17" s="29"/>
    </x:row>
    <x:row r="18" ht="44" customHeight="1">
      <x:c r="A18" s="27" t="str">
        <x:v>Eficacia de medidas</x:v>
      </x:c>
      <x:c r="B18" s="29" t="str">
        <x:v>Pendiente de prueba con criterio previo, alcance y evidencia. Recuperar servicio no acredita por sí solo causa resuelta o eficacia sostenida.</x:v>
      </x:c>
      <x:c r="C18" s="29"/>
      <x:c r="D18" s="29"/>
      <x:c r="E18" s="29"/>
      <x:c r="F18" s="29"/>
      <x:c r="G18" s="29"/>
      <x:c r="H18" s="29"/>
    </x:row>
    <x:row r="19" ht="44" customHeight="1">
      <x:c r="A19" s="27" t="str">
        <x:v>Efectos sobre personas</x:v>
      </x:c>
      <x:c r="B19" s="29" t="str">
        <x:v>La comparación por canales se conserva en Impactos. Investigar referencia y consecuencias antes de atribuir discriminación, daño o causa a una diferencia.</x:v>
      </x:c>
      <x:c r="C19" s="29"/>
      <x:c r="D19" s="29"/>
      <x:c r="E19" s="29"/>
      <x:c r="F19" s="29"/>
      <x:c r="G19" s="29"/>
      <x:c r="H19" s="29"/>
    </x:row>
    <x:row r="20" ht="25" customHeight="1">
      <x:c r="A20" s="23"/>
      <x:c r="B20" s="23"/>
      <x:c r="C20" s="23"/>
      <x:c r="D20" s="23"/>
      <x:c r="E20" s="23"/>
      <x:c r="F20" s="23"/>
      <x:c r="G20" s="23"/>
      <x:c r="H20" s="23"/>
    </x:row>
    <x:row r="21" ht="26" customHeight="1">
      <x:c r="A21" s="31" t="str">
        <x:v>Pendientes y necesidades para decidir</x:v>
      </x:c>
      <x:c r="B21" s="31"/>
      <x:c r="C21" s="31"/>
      <x:c r="D21" s="31"/>
      <x:c r="E21" s="31"/>
      <x:c r="F21" s="31"/>
      <x:c r="G21" s="31"/>
      <x:c r="H21" s="31"/>
    </x:row>
    <x:row r="22" ht="43" customHeight="1">
      <x:c r="A22" s="27" t="str">
        <x:v>Pendientes / vencidos</x:v>
      </x:c>
      <x:c r="B22" s="29" t="str">
        <x:v>No evaluable: faltan plazos confirmados. Relacionar pendiente, fecha, estado, responsable y evidencia antes de contar vencimientos.</x:v>
      </x:c>
      <x:c r="C22" s="29"/>
      <x:c r="D22" s="29"/>
      <x:c r="E22" s="29"/>
      <x:c r="F22" s="29"/>
      <x:c r="G22" s="29"/>
      <x:c r="H22" s="29"/>
    </x:row>
    <x:row r="23" ht="43" customHeight="1">
      <x:c r="A23" s="27" t="str">
        <x:v>Recursos / supervisión</x:v>
      </x:c>
      <x:c r="B23" s="29" t="str">
        <x:v>Propuesta: valorar capacidad de revisión y acceso a referencias antes de ampliar uso. Necesidad, carga y coste pendientes de justificar.</x:v>
      </x:c>
      <x:c r="C23" s="29"/>
      <x:c r="D23" s="29"/>
      <x:c r="E23" s="29"/>
      <x:c r="F23" s="29"/>
      <x:c r="G23" s="29"/>
      <x:c r="H23" s="29"/>
    </x:row>
    <x:row r="24" ht="43" customHeight="1">
      <x:c r="A24" s="27" t="str">
        <x:v>Obligaciones / proveedor</x:v>
      </x:c>
      <x:c r="B24" s="29" t="str">
        <x:v>Verificar aplicabilidad y pendientes de comunicación en INC-001. Confirmar registros disponibles de proveedor; no presuponer acceso a registros inexistentes.</x:v>
      </x:c>
      <x:c r="C24" s="29"/>
      <x:c r="D24" s="29"/>
      <x:c r="E24" s="29"/>
      <x:c r="F24" s="29"/>
      <x:c r="G24" s="29"/>
      <x:c r="H24" s="29"/>
    </x:row>
    <x:row r="25" ht="43" customHeight="1">
      <x:c r="A25" s="27" t="str">
        <x:v>Riesgo residual</x:v>
      </x:c>
      <x:c r="B25" s="29" t="str">
        <x:v>Pendiente de valorar con R-001 / IMP-001 y evidencia. No se propone aceptación del riesgo solo a partir de una tasa agregada.</x:v>
      </x:c>
      <x:c r="C25" s="29"/>
      <x:c r="D25" s="29"/>
      <x:c r="E25" s="29"/>
      <x:c r="F25" s="29"/>
      <x:c r="G25" s="29"/>
      <x:c r="H25" s="29"/>
    </x:row>
    <x:row r="26" ht="25" customHeight="1">
      <x:c r="A26" s="23"/>
      <x:c r="B26" s="23"/>
      <x:c r="C26" s="23"/>
      <x:c r="D26" s="23"/>
      <x:c r="E26" s="23"/>
      <x:c r="F26" s="23"/>
      <x:c r="G26" s="23"/>
      <x:c r="H26" s="23"/>
    </x:row>
    <x:row r="27" ht="26" customHeight="1">
      <x:c r="A27" s="31" t="str">
        <x:v>Decisión solicitada. Registrar el seguimiento en el módulo 12</x:v>
      </x:c>
      <x:c r="B27" s="31"/>
      <x:c r="C27" s="31"/>
      <x:c r="D27" s="31"/>
      <x:c r="E27" s="31"/>
      <x:c r="F27" s="31"/>
      <x:c r="G27" s="31"/>
      <x:c r="H27" s="31"/>
    </x:row>
    <x:row r="28" ht="48" customHeight="1">
      <x:c r="A28" s="27" t="str">
        <x:v>Solicitud / opciones</x:v>
      </x:c>
      <x:c r="B28" s="29" t="str">
        <x:v>Propuesta: autorizar una comprobación del canal B y una muestra comparable mayor. Opciones: reforzar revisión, limitar alcance o revisar entradas, según evidencia.</x:v>
      </x:c>
      <x:c r="C28" s="29"/>
      <x:c r="D28" s="29"/>
      <x:c r="E28" s="29"/>
      <x:c r="F28" s="29"/>
      <x:c r="G28" s="29"/>
      <x:c r="H28" s="29"/>
    </x:row>
    <x:row r="29" ht="43" customHeight="1">
      <x:c r="A29" s="27" t="str">
        <x:v>Responsable / autoridad</x:v>
      </x:c>
      <x:c r="B29" s="29" t="str">
        <x:v>Propuestos: propietario del uso prepara evidencia; dirección o autoridad delegada decide. Asignación y autoridad por confirmar.</x:v>
      </x:c>
      <x:c r="C29" s="29"/>
      <x:c r="D29" s="29"/>
      <x:c r="E29" s="29"/>
      <x:c r="F29" s="29"/>
      <x:c r="G29" s="29"/>
      <x:c r="H29" s="29"/>
    </x:row>
    <x:row r="30" ht="43" customHeight="1">
      <x:c r="A30" s="27" t="str">
        <x:v>Plazo propuesto</x:v>
      </x:c>
      <x:c r="B30" s="29" t="str">
        <x:v>Antes del siguiente uso del conjunto para decidir continuidad. Fijar fecha concreta y atender antes cualquier señal urgente.</x:v>
      </x:c>
      <x:c r="C30" s="29"/>
      <x:c r="D30" s="29"/>
      <x:c r="E30" s="29"/>
      <x:c r="F30" s="29"/>
      <x:c r="G30" s="29"/>
      <x:c r="H30" s="29"/>
    </x:row>
    <x:row r="31" ht="43" customHeight="1">
      <x:c r="A31" s="27" t="str">
        <x:v>Evidencia para decidir</x:v>
      </x:c>
      <x:c r="B31" s="29" t="str">
        <x:v>Impactos, filas 11–13 y ficha 22–34; MON-001 Cuadro; INC-001 y R-001 / IMP-001 vigentes. Identificar versión y localizadores autorizados.</x:v>
      </x:c>
      <x:c r="C31" s="29"/>
      <x:c r="D31" s="29"/>
      <x:c r="E31" s="29"/>
      <x:c r="F31" s="29"/>
      <x:c r="G31" s="29"/>
      <x:c r="H31" s="29"/>
    </x:row>
    <x:row r="32" ht="43" customHeight="1">
      <x:c r="A32" s="27" t="str">
        <x:v>Comprobación posterior</x:v>
      </x:c>
      <x:c r="B32" s="29" t="str">
        <x:v>Fijar criterio y muestra antes de actuar. Repetir la medición comparable, documentar límites y revisar el efecto de la decisión con responsable y fecha.</x:v>
      </x:c>
      <x:c r="C32" s="29"/>
      <x:c r="D32" s="29"/>
      <x:c r="E32" s="29"/>
      <x:c r="F32" s="29"/>
      <x:c r="G32" s="29"/>
      <x:c r="H32" s="29"/>
    </x:row>
    <x:row r="33" ht="32" customHeight="1">
      <x:c r="A33" s="27" t="str">
        <x:v>Estado</x:v>
      </x:c>
      <x:c r="B33" s="29" t="str">
        <x:v>Propuesta</x:v>
      </x:c>
      <x:c r="C33" s="29"/>
      <x:c r="D33" s="29"/>
      <x:c r="E33" s="29"/>
      <x:c r="F33" s="29"/>
      <x:c r="G33" s="29"/>
      <x:c r="H33" s="29"/>
    </x:row>
    <x:row r="34" ht="25" customHeight="1">
      <x:c r="A34" s="23"/>
      <x:c r="B34" s="23"/>
      <x:c r="C34" s="23"/>
      <x:c r="D34" s="23"/>
      <x:c r="E34" s="23"/>
      <x:c r="F34" s="23"/>
      <x:c r="G34" s="23"/>
      <x:c r="H34" s="23"/>
    </x:row>
    <x:row r="35" ht="43" customHeight="1">
      <x:c r="A35" s="27" t="str">
        <x:v>Estado documental</x:v>
      </x:c>
      <x:c r="B35" s="28" t="str">
        <x:v>Un campo completo no acredita revisión celebrada, decisión aprobada ni medida aplicada. Conservar estado, autoridad y evidencia de cada hito.</x:v>
      </x:c>
      <x:c r="C35" s="28"/>
      <x:c r="D35" s="28"/>
      <x:c r="E35" s="28"/>
      <x:c r="F35" s="28"/>
      <x:c r="G35" s="28"/>
      <x:c r="H35" s="28"/>
    </x:row>
    <x:row r="36" ht="25" customHeight="1">
      <x:c r="A36" s="23"/>
      <x:c r="B36" s="23"/>
      <x:c r="C36" s="23"/>
      <x:c r="D36" s="23"/>
      <x:c r="E36" s="23"/>
      <x:c r="F36" s="23"/>
      <x:c r="G36" s="23"/>
      <x:c r="H36" s="23"/>
    </x:row>
    <x:row r="37" ht="43" customHeight="1">
      <x:c r="A37" s="27" t="str">
        <x:v>Uso docente</x:v>
      </x:c>
      <x:c r="B37" s="28" t="str">
        <x:v>Módulo 10.6 prepara información para gobierno. El módulo 11 comprueba criterios y evidencia; el módulo 12 registra la revisión y sus decisiones.</x:v>
      </x:c>
      <x:c r="C37" s="28"/>
      <x:c r="D37" s="28"/>
      <x:c r="E37" s="28"/>
      <x:c r="F37" s="28"/>
      <x:c r="G37" s="28"/>
      <x:c r="H37" s="28"/>
    </x:row>
    <x:row r="38" ht="25" customHeight="1">
      <x:c r="A38" s="23"/>
      <x:c r="B38" s="23"/>
      <x:c r="C38" s="23"/>
      <x:c r="D38" s="23"/>
      <x:c r="E38" s="23"/>
      <x:c r="F38" s="23"/>
      <x:c r="G38" s="23"/>
      <x:c r="H38" s="23"/>
    </x:row>
  </x:sheetData>
  <x:mergeCells>
    <x:mergeCell ref="A2:H2"/>
    <x:mergeCell ref="B4:H4"/>
    <x:mergeCell ref="B5:H5"/>
    <x:mergeCell ref="B6:H6"/>
    <x:mergeCell ref="B7:H7"/>
    <x:mergeCell ref="A9:H9"/>
    <x:mergeCell ref="B14:H14"/>
    <x:mergeCell ref="A16:H16"/>
    <x:mergeCell ref="B17:H17"/>
    <x:mergeCell ref="B18:H18"/>
    <x:mergeCell ref="B19:H19"/>
    <x:mergeCell ref="A21:H21"/>
    <x:mergeCell ref="B22:H22"/>
    <x:mergeCell ref="B23:H23"/>
    <x:mergeCell ref="B24:H24"/>
    <x:mergeCell ref="B25:H25"/>
    <x:mergeCell ref="A27:H27"/>
    <x:mergeCell ref="B28:H28"/>
    <x:mergeCell ref="B29:H29"/>
    <x:mergeCell ref="B30:H30"/>
    <x:mergeCell ref="B31:H31"/>
    <x:mergeCell ref="B32:H32"/>
    <x:mergeCell ref="B33:H33"/>
    <x:mergeCell ref="B35:H35"/>
    <x:mergeCell ref="B37:H37"/>
  </x:mergeCells>
  <x:dataValidations count="3">
    <x:dataValidation type="decimal" operator="between" sqref="C11:C13">
      <x:formula1>0</x:formula1>
      <x:formula2>1</x:formula2>
    </x:dataValidation>
    <x:dataValidation type="list" sqref="G11:G13">
      <x:formula1>"Sí,No,Pendiente"</x:formula1>
    </x:dataValidation>
    <x:dataValidation type="list" sqref="B33">
      <x:formula1>"Propuesta,Pendiente de decisión,Autorizada,Aplicada,Comprobada"</x:formula1>
    </x:dataValidation>
  </x:dataValidations>
  <x:pageMargins left="0.7" right="0.7" top="0.75" bottom="0.75" header="0.3" footer="0.3"/>
</x:worksheet>
</file>