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herna\.codex\.chatgpt-projects\g-p-6a40c398aa7c8191893da5ff7a0c620e\output\modulo-12-completo-v0_2\Excel\"/>
    </mc:Choice>
  </mc:AlternateContent>
  <xr:revisionPtr revIDLastSave="0" documentId="13_ncr:1_{9EDDE281-7D00-4BA3-AD7F-7F14C3C9E5B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sumen" sheetId="1" r:id="rId1"/>
    <sheet name="Acciones" sheetId="2" r:id="rId2"/>
    <sheet name="Eficacia" sheetId="3" r:id="rId3"/>
    <sheet name="Oportunidad" sheetId="4" r:id="rId4"/>
    <sheet name="Mapa_estados" sheetId="5" r:id="rId5"/>
  </sheets>
  <definedNames>
    <definedName name="_xlnm.Print_Area" localSheetId="1">Acciones!$A$9:$N$15</definedName>
    <definedName name="_xlnm.Print_Area" localSheetId="2">Eficacia!$A$9:$K$15</definedName>
    <definedName name="_xlnm.Print_Area" localSheetId="4">Mapa_estados!$A$1:$F$19</definedName>
    <definedName name="_xlnm.Print_Area" localSheetId="3">Oportunidad!$A$1:$F$24</definedName>
    <definedName name="_xlnm.Print_Area" localSheetId="0">Resumen!$A$1:$F$26</definedName>
    <definedName name="_xlnm.Print_Titles" localSheetId="1">Acciones!$A:$A,Acciones!$9:$9</definedName>
    <definedName name="_xlnm.Print_Titles" localSheetId="2">Eficacia!$A:$A,Eficacia!$9:$9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0" i="2" l="1"/>
  <c r="N10" i="2" s="1"/>
  <c r="M11" i="2"/>
  <c r="N11" i="2" s="1"/>
  <c r="M12" i="2"/>
  <c r="N12" i="2" s="1"/>
  <c r="K10" i="3"/>
  <c r="J10" i="3" s="1"/>
  <c r="K11" i="3"/>
  <c r="J11" i="3" s="1"/>
  <c r="K12" i="3"/>
  <c r="J12" i="3" s="1"/>
  <c r="B17" i="4"/>
  <c r="B14" i="4"/>
  <c r="K39" i="3"/>
  <c r="J39" i="3"/>
  <c r="K38" i="3"/>
  <c r="J38" i="3"/>
  <c r="K37" i="3"/>
  <c r="J37" i="3"/>
  <c r="K36" i="3"/>
  <c r="J36" i="3"/>
  <c r="K35" i="3"/>
  <c r="J35" i="3"/>
  <c r="K34" i="3"/>
  <c r="J34" i="3"/>
  <c r="K33" i="3"/>
  <c r="J33" i="3"/>
  <c r="K32" i="3"/>
  <c r="J32" i="3"/>
  <c r="K31" i="3"/>
  <c r="J31" i="3"/>
  <c r="K30" i="3"/>
  <c r="J30" i="3"/>
  <c r="K29" i="3"/>
  <c r="J29" i="3"/>
  <c r="K28" i="3"/>
  <c r="J28" i="3"/>
  <c r="K27" i="3"/>
  <c r="J27" i="3"/>
  <c r="K26" i="3"/>
  <c r="J26" i="3"/>
  <c r="K25" i="3"/>
  <c r="J25" i="3"/>
  <c r="K24" i="3"/>
  <c r="J24" i="3"/>
  <c r="K23" i="3"/>
  <c r="J23" i="3"/>
  <c r="K22" i="3"/>
  <c r="J22" i="3"/>
  <c r="K21" i="3"/>
  <c r="J21" i="3"/>
  <c r="K20" i="3"/>
  <c r="J20" i="3"/>
  <c r="K19" i="3"/>
  <c r="J19" i="3"/>
  <c r="K18" i="3"/>
  <c r="J18" i="3"/>
  <c r="K17" i="3"/>
  <c r="J17" i="3"/>
  <c r="K16" i="3"/>
  <c r="J16" i="3"/>
  <c r="K15" i="3"/>
  <c r="J15" i="3"/>
  <c r="K14" i="3"/>
  <c r="J14" i="3"/>
  <c r="K13" i="3"/>
  <c r="J13" i="3"/>
  <c r="M39" i="2"/>
  <c r="N39" i="2" s="1"/>
  <c r="N38" i="2"/>
  <c r="M38" i="2"/>
  <c r="N37" i="2"/>
  <c r="M37" i="2"/>
  <c r="N36" i="2"/>
  <c r="M36" i="2"/>
  <c r="N35" i="2"/>
  <c r="M35" i="2"/>
  <c r="N34" i="2"/>
  <c r="M34" i="2"/>
  <c r="N33" i="2"/>
  <c r="M33" i="2"/>
  <c r="N32" i="2"/>
  <c r="M32" i="2"/>
  <c r="N31" i="2"/>
  <c r="M31" i="2"/>
  <c r="N30" i="2"/>
  <c r="M30" i="2"/>
  <c r="N29" i="2"/>
  <c r="M29" i="2"/>
  <c r="N28" i="2"/>
  <c r="M28" i="2"/>
  <c r="N27" i="2"/>
  <c r="M27" i="2"/>
  <c r="N26" i="2"/>
  <c r="M26" i="2"/>
  <c r="N25" i="2"/>
  <c r="M25" i="2"/>
  <c r="N24" i="2"/>
  <c r="M24" i="2"/>
  <c r="N23" i="2"/>
  <c r="M23" i="2"/>
  <c r="N22" i="2"/>
  <c r="M22" i="2"/>
  <c r="N21" i="2"/>
  <c r="M21" i="2"/>
  <c r="N20" i="2"/>
  <c r="M20" i="2"/>
  <c r="N19" i="2"/>
  <c r="M19" i="2"/>
  <c r="N18" i="2"/>
  <c r="M18" i="2"/>
  <c r="N17" i="2"/>
  <c r="M17" i="2"/>
  <c r="N16" i="2"/>
  <c r="M16" i="2"/>
  <c r="N15" i="2"/>
  <c r="M15" i="2"/>
  <c r="N14" i="2"/>
  <c r="M14" i="2"/>
  <c r="N13" i="2"/>
  <c r="M13" i="2"/>
  <c r="B11" i="1"/>
  <c r="B7" i="1"/>
  <c r="B12" i="1" l="1"/>
  <c r="B13" i="1"/>
  <c r="B8" i="1"/>
  <c r="B10" i="1" l="1"/>
  <c r="B15" i="4"/>
  <c r="B16" i="4" s="1"/>
  <c r="B14" i="1"/>
  <c r="B9" i="1"/>
</calcChain>
</file>

<file path=xl/sharedStrings.xml><?xml version="1.0" encoding="utf-8"?>
<sst xmlns="http://schemas.openxmlformats.org/spreadsheetml/2006/main" count="180" uniqueCount="162">
  <si>
    <t>MEJ-001 · Plan y seguimiento de mejora del SGIA</t>
  </si>
  <si>
    <t>Naturaleza y estado</t>
  </si>
  <si>
    <t>M12-EX ficticio · propuestas sin autorizar</t>
  </si>
  <si>
    <t>Fecha de corte editable</t>
  </si>
  <si>
    <t>Capacidad hipotética disponible (h)</t>
  </si>
  <si>
    <t>Acciones registradas</t>
  </si>
  <si>
    <t>Demanda propuesta activa (h)</t>
  </si>
  <si>
    <t>Exceso frente a capacidad (h)</t>
  </si>
  <si>
    <t>Demanda / capacidad</t>
  </si>
  <si>
    <t>Acciones con estado Propuesta</t>
  </si>
  <si>
    <t>Cierres declarados sin soporte</t>
  </si>
  <si>
    <t>Expedientes listos para revisar cierre</t>
  </si>
  <si>
    <t>Avisos de plazo vencido</t>
  </si>
  <si>
    <t>Finalidad</t>
  </si>
  <si>
    <t>Planificar acciones y recursos y preparar la revisión de eficacia. Cero cierres no acredita conformidad ni falta de problemas.</t>
  </si>
  <si>
    <t>Edición</t>
  </si>
  <si>
    <t>Amarillo: entrada. Azul gris: fórmula. Horas, fechas y estados son declaraciones que necesitan evidencia y autoridad.</t>
  </si>
  <si>
    <t>Fecha de corte</t>
  </si>
  <si>
    <t>En el ejemplo, T0 19/10/2026 es simulado. No cambia la cronología de EX-05 ni fecha una reunión real.</t>
  </si>
  <si>
    <t>Capacidad y demanda</t>
  </si>
  <si>
    <t>8+12+6=26 h propuestas frente a 16 hipotéticas. El exceso de 10 h necesita una decisión; el libro no autoriza recursos ni aplaza obligaciones.</t>
  </si>
  <si>
    <t>Cierre</t>
  </si>
  <si>
    <t>Fecha real, evidencia de implantación, plan de prueba, resultado Eficaz, evidencia, decisión Cierre autorizado, autoridad y fecha. La salida sigue siendo Revisar cierre autorizado.</t>
  </si>
  <si>
    <t>Relaciones</t>
  </si>
  <si>
    <t>Ordenar tablas completas. Relacionar Eficacia con Acciones por ID. Para más de 30 registros ampliar tablas, fórmulas, listas y rangos de resumen; verificar después.</t>
  </si>
  <si>
    <t>Fuentes y límites</t>
  </si>
  <si>
    <t>M12-EX reutiliza AUD-001/002 y EX-01–05. H-01/H-02 no implican causa conocida. EX-05 no es una tercera no conformidad automática. V2 no está aprobada para despliegue.</t>
  </si>
  <si>
    <t>Uso con REV-001</t>
  </si>
  <si>
    <t>El Word prepara entradas y decisiones. Este libro sigue acciones. Definir el registro vigente con AUD-002 para evitar dos estados incompatibles.</t>
  </si>
  <si>
    <t>Autor y versión</t>
  </si>
  <si>
    <t>José Manuel Hernández Agudo · Módulo 12 · v0.2 · 18/10/2026. Ejemplo ficticio y plantilla para adaptar.</t>
  </si>
  <si>
    <t>Mejora proactiva y ticketing</t>
  </si>
  <si>
    <t>Oportunidad separa M12-OP de la demanda base. Mapa_estados conserva cinco hitos y orienta el proceso corporativo. Riesgo, impactos y comunicación en REV-001.</t>
  </si>
  <si>
    <t>MEJ-001 · Acciones</t>
  </si>
  <si>
    <t>Entradas amarillas · estimaciones y plazos propuestos separados de hechos.</t>
  </si>
  <si>
    <t>30 registros · ordenar la tabla completa</t>
  </si>
  <si>
    <t>Acción ID</t>
  </si>
  <si>
    <t>Origen / localizador</t>
  </si>
  <si>
    <t>Actuación propuesta</t>
  </si>
  <si>
    <t>Tipo</t>
  </si>
  <si>
    <t>Responsable</t>
  </si>
  <si>
    <t>Prioridad propuesta</t>
  </si>
  <si>
    <t>Estado declarado</t>
  </si>
  <si>
    <t>Horas propuestas</t>
  </si>
  <si>
    <t>Plazo previsto</t>
  </si>
  <si>
    <t>Fecha real implantación</t>
  </si>
  <si>
    <t>Criterio y resultado buscado</t>
  </si>
  <si>
    <t>Evidencia implantación</t>
  </si>
  <si>
    <t>Control ID</t>
  </si>
  <si>
    <t>Aviso de seguimiento</t>
  </si>
  <si>
    <t>A-12-01</t>
  </si>
  <si>
    <t>H-01 / EX-01–02</t>
  </si>
  <si>
    <t>Contrastar alcance y causa y definir validación reproducible del indicador.</t>
  </si>
  <si>
    <t>Investigación</t>
  </si>
  <si>
    <t>Responsable SGIA y apoyo técnico por designar</t>
  </si>
  <si>
    <t>Alta propuesta</t>
  </si>
  <si>
    <t>Propuesta</t>
  </si>
  <si>
    <t>Población completa; falso negativo en denominador; faltantes visibles.</t>
  </si>
  <si>
    <t>A-12-02</t>
  </si>
  <si>
    <t>H-02 / EX-03–04</t>
  </si>
  <si>
    <t>Investigar flujo y definir medida para cierres con eficacia y autoridad verificadas.</t>
  </si>
  <si>
    <t>Propietario de proceso por designar</t>
  </si>
  <si>
    <t>Casos completos e incompletos; decisión de cierre separada.</t>
  </si>
  <si>
    <t>A-12-03</t>
  </si>
  <si>
    <t>Pendiente USO-003</t>
  </si>
  <si>
    <t>Obtener y contrastar evidencia propia de derivación hasta recepción y actuación.</t>
  </si>
  <si>
    <t>Verificación</t>
  </si>
  <si>
    <t>Propietario chatbot y supervisor por designar</t>
  </si>
  <si>
    <t>Por valorar</t>
  </si>
  <si>
    <t>Cadena trazable propia de USO-003; criterio y cobertura por confirmar.</t>
  </si>
  <si>
    <t>MEJ-001 · Eficacia</t>
  </si>
  <si>
    <t>La fórmula orienta; no acredita eficacia ni autoriza el cierre.</t>
  </si>
  <si>
    <t>Relación por ID con Acciones</t>
  </si>
  <si>
    <t>Prueba y población</t>
  </si>
  <si>
    <t>Función verificadora</t>
  </si>
  <si>
    <t>Fecha prevista</t>
  </si>
  <si>
    <t>Resultado declarado</t>
  </si>
  <si>
    <t>Evidencia de eficacia</t>
  </si>
  <si>
    <t>Decisión declarada</t>
  </si>
  <si>
    <t>Autoridad designada</t>
  </si>
  <si>
    <t>Fecha decisión</t>
  </si>
  <si>
    <t>Orientación para revisión</t>
  </si>
  <si>
    <t>Reconstruir tasas con falso negativo y datos incompletos.</t>
  </si>
  <si>
    <t>Función competente por designar</t>
  </si>
  <si>
    <t>Pendiente</t>
  </si>
  <si>
    <t>Probar cierre con evidencia y autoridad completas y ausentes.</t>
  </si>
  <si>
    <t>Seguir derivación propia del chatbot y recuperar recepción y actuación.</t>
  </si>
  <si>
    <t>M12-OP · Mejora proactiva propuesta</t>
  </si>
  <si>
    <t>Acción y decisión</t>
  </si>
  <si>
    <t>A-12-04 / D-12-04 · Propuesta sin autorizar</t>
  </si>
  <si>
    <t>Inversión propuesta del piloto (h)</t>
  </si>
  <si>
    <t>Periodo frente al caso base</t>
  </si>
  <si>
    <t>Otro periodo</t>
  </si>
  <si>
    <t>Línea base ficticia (min/borrador)</t>
  </si>
  <si>
    <t>Objetivo propuesto (min/borrador)</t>
  </si>
  <si>
    <t>Tamaño del lote comparable</t>
  </si>
  <si>
    <t>Resultado posterior real (min)</t>
  </si>
  <si>
    <t>Errores críticos posteriores</t>
  </si>
  <si>
    <t>Revisión humana de todas las salidas</t>
  </si>
  <si>
    <t>Autorización y evidencia del piloto</t>
  </si>
  <si>
    <t>Beneficio bruto objetivo (min/lote)</t>
  </si>
  <si>
    <t>Demanda si comparte periodo (h)</t>
  </si>
  <si>
    <t>Exceso si comparte periodo (h)</t>
  </si>
  <si>
    <t>Resultado posterior</t>
  </si>
  <si>
    <t>Supuesto y alcance</t>
  </si>
  <si>
    <t>Solo rama ficticia M12-OP: flujo del copiloto conforme a criterios vigentes y revisión humana obligatoria. No demuestra funcionamiento real ni asigna un ID.</t>
  </si>
  <si>
    <t>Capacidad</t>
  </si>
  <si>
    <t>Otro periodo: capacidad y presupuesto aún sin confirmar. Mismo periodo: 26+4=30; frente a 16, exceso 14. Resumen conserva el caso base 26/16/10.</t>
  </si>
  <si>
    <t>Prueba y salvaguardas</t>
  </si>
  <si>
    <t>Comparar veinte borradores con tareas y revisores comparables. Objetivo diez a ocho minutos, sin errores críticos detectados; medir retrabajo y capacidad de intervención.</t>
  </si>
  <si>
    <t>Parada y reversión</t>
  </si>
  <si>
    <t>Parar ante error crítico o revisión incompleta; volver al procedimiento previo. Revisar impactos del uso, datos y CAM-001 cuando corresponda antes de autorizar piloto.</t>
  </si>
  <si>
    <t>Beneficio y límites</t>
  </si>
  <si>
    <t>Cuarenta minutos es beneficio bruto hipotético por lote, no ahorro mensual real ni cuatro horas recuperadas. Una muestra sin errores no demuestra ausencia de riesgo.</t>
  </si>
  <si>
    <t>Decisión posterior</t>
  </si>
  <si>
    <t>Probar, contrastar evidencia y autoridad; ampliar, ajustar o abandonar. Un aviso favorable no aprueba despliegue ni cierra una acción. Resultados reales pendientes.</t>
  </si>
  <si>
    <t>MEJ-001 · Cinco hitos para el proceso corporativo</t>
  </si>
  <si>
    <t>Mapa conceptual para adaptar a Jira o ServiceNow. No presupone nombres ni reglas de fábrica. Definir el registro vigente y conservar ID, historial, permisos y localizadores protegidos.</t>
  </si>
  <si>
    <t>Hito de gobierno</t>
  </si>
  <si>
    <t>Evidencia de entrada</t>
  </si>
  <si>
    <t>Relación con Excel</t>
  </si>
  <si>
    <t>Autoridad y regla</t>
  </si>
  <si>
    <t>Salida y prueba</t>
  </si>
  <si>
    <t>Referencias</t>
  </si>
  <si>
    <t>1 Propuesta</t>
  </si>
  <si>
    <t>Origen, uso, objetivo, alcance, criterio previo.</t>
  </si>
  <si>
    <t>Acciones con estado Propuesta.</t>
  </si>
  <si>
    <t>Proponer no permite ejecutar.</t>
  </si>
  <si>
    <t>Ticket creado sin aprobar trabajo.</t>
  </si>
  <si>
    <t>REV-001, origen AUD-002 o INC-001.</t>
  </si>
  <si>
    <t>2 Decisión adoptada</t>
  </si>
  <si>
    <t>Decisión, autoridad, condiciones y recursos.</t>
  </si>
  <si>
    <t>Planificada / En curso solo con aprobación documentada.</t>
  </si>
  <si>
    <t>Verificar competencia; no basta fecha prevista.</t>
  </si>
  <si>
    <t>Autorizar dentro del alcance; guardar recibo.</t>
  </si>
  <si>
    <t>REV-001 y decisión del ticket.</t>
  </si>
  <si>
    <t>3 Implantación</t>
  </si>
  <si>
    <t>Fecha real y evidencia de ejecución.</t>
  </si>
  <si>
    <t>Acciones J y L; estado Implantada.</t>
  </si>
  <si>
    <t>Registrar no demuestra eficacia.</t>
  </si>
  <si>
    <t>Prueba de cambio y localizador recuperable.</t>
  </si>
  <si>
    <t>CAM-001 si corresponde.</t>
  </si>
  <si>
    <t>4 Eficacia verificada</t>
  </si>
  <si>
    <t>Población, criterio previo, resultado, evidencia.</t>
  </si>
  <si>
    <t>Eficacia B–F; Eficaz necesita prueba.</t>
  </si>
  <si>
    <t>Verificador competente; no eficaz o inconcluyente mantiene abierta.</t>
  </si>
  <si>
    <t>Revisar riesgo/impacto y condiciones que cambiaron.</t>
  </si>
  <si>
    <t>IMP-001 o evaluación del uso, MON-001.</t>
  </si>
  <si>
    <t>5 Cierre autorizado</t>
  </si>
  <si>
    <t>Decisión separada, autoridad, fecha, condiciones.</t>
  </si>
  <si>
    <t>Eficacia G–I y contraste del aviso; estado humano.</t>
  </si>
  <si>
    <t>Sin evidencia o autoridad no hay cierre completo.</t>
  </si>
  <si>
    <t>Probar caso completo y dos cierres incompletos.</t>
  </si>
  <si>
    <t>Registro vigente; evitar duplicar estado en Excel.</t>
  </si>
  <si>
    <t>Riesgo temporal</t>
  </si>
  <si>
    <t>Aplazar exige decisión expresa en REV-001: admisibilidad, exposición, autoridad, controles, expiración y retirada. No aceptar por defecto ni dispensar obligaciones.</t>
  </si>
  <si>
    <t>Impactos</t>
  </si>
  <si>
    <t>En el ejercicio, 7/10 de v2 exige revisión o adenda controlada de IMP-001. Conservar fuente, afectados, consecuencias, supervisión y límites; sin daño inventado.</t>
  </si>
  <si>
    <t>Comunicación</t>
  </si>
  <si>
    <t>Separar servicio, transparencia y reporte jurídico. Conservar decisión, responsable, destinatario, fuente e inicio del cómputo en el INC-001 vigente.</t>
  </si>
  <si>
    <t>Migración</t>
  </si>
  <si>
    <t>No importar solo títulos y colores. Probar accesos, campos, historial, localizadores y reapertura. Cancelada exige motivo; no significa cierre eficaz.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</si>
</sst>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%"/>
  </numFmts>
  <fonts count="7">
    <font>
      <sz val="11"/>
      <name val="Carlito"/>
    </font>
    <font>
      <sz val="11"/>
      <color rgb="FF203B56"/>
      <name val="Arial"/>
    </font>
    <font>
      <b/>
      <sz val="16"/>
      <color rgb="FF203B56"/>
      <name val="Arial"/>
    </font>
    <font>
      <sz val="10"/>
      <color rgb="FF203B56"/>
      <name val="Arial"/>
    </font>
    <font>
      <b/>
      <sz val="14"/>
      <color rgb="FF203B56"/>
      <name val="Arial"/>
    </font>
    <font>
      <b/>
      <sz val="10"/>
      <color rgb="FFFFFFFF"/>
      <name val="Arial"/>
    </font>
    <font>
      <b/>
      <sz val="11"/>
      <color rgb="FFFFFFFF"/>
      <name val="Arial"/>
    </font>
  </fonts>
  <fills count="6">
    <fill>
      <patternFill patternType="none"/>
    </fill>
    <fill>
      <patternFill patternType="gray125"/>
    </fill>
    <fill>
      <patternFill patternType="solid">
        <fgColor rgb="FFFFF5D9"/>
      </patternFill>
    </fill>
    <fill>
      <patternFill patternType="solid">
        <fgColor rgb="FF203B56"/>
      </patternFill>
    </fill>
    <fill>
      <patternFill patternType="solid">
        <fgColor rgb="FFEAF0F6"/>
      </patternFill>
    </fill>
    <fill>
      <patternFill patternType="solid">
        <fgColor rgb="FFF4F7F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vertical="center" wrapText="1"/>
    </xf>
    <xf numFmtId="14" fontId="1" fillId="2" borderId="0" xfId="0" applyNumberFormat="1" applyFont="1" applyFill="1" applyAlignment="1">
      <alignment vertical="center" wrapText="1"/>
    </xf>
    <xf numFmtId="0" fontId="1" fillId="2" borderId="0" xfId="0" applyFont="1" applyFill="1" applyAlignment="1">
      <alignment vertical="center" wrapText="1"/>
    </xf>
    <xf numFmtId="164" fontId="1" fillId="2" borderId="0" xfId="0" applyNumberFormat="1" applyFont="1" applyFill="1" applyAlignment="1">
      <alignment vertical="center" wrapText="1"/>
    </xf>
    <xf numFmtId="0" fontId="3" fillId="0" borderId="0" xfId="0" applyFont="1" applyAlignment="1">
      <alignment vertical="top" wrapText="1"/>
    </xf>
    <xf numFmtId="0" fontId="5" fillId="3" borderId="0" xfId="0" applyFont="1" applyFill="1" applyAlignment="1">
      <alignment vertical="center" wrapText="1"/>
    </xf>
    <xf numFmtId="0" fontId="3" fillId="2" borderId="0" xfId="0" applyFont="1" applyFill="1" applyAlignment="1">
      <alignment vertical="top" wrapText="1"/>
    </xf>
    <xf numFmtId="164" fontId="3" fillId="2" borderId="0" xfId="0" applyNumberFormat="1" applyFont="1" applyFill="1" applyAlignment="1">
      <alignment vertical="top" wrapText="1"/>
    </xf>
    <xf numFmtId="14" fontId="3" fillId="2" borderId="0" xfId="0" applyNumberFormat="1" applyFont="1" applyFill="1" applyAlignment="1">
      <alignment vertical="top" wrapText="1"/>
    </xf>
    <xf numFmtId="0" fontId="3" fillId="4" borderId="0" xfId="0" applyFont="1" applyFill="1" applyAlignment="1">
      <alignment vertical="top" wrapText="1"/>
    </xf>
    <xf numFmtId="0" fontId="1" fillId="4" borderId="0" xfId="0" applyFont="1" applyFill="1" applyAlignment="1">
      <alignment vertical="center" wrapText="1"/>
    </xf>
    <xf numFmtId="165" fontId="1" fillId="4" borderId="0" xfId="0" applyNumberFormat="1" applyFont="1" applyFill="1" applyAlignment="1">
      <alignment vertical="center" wrapText="1"/>
    </xf>
    <xf numFmtId="0" fontId="1" fillId="5" borderId="0" xfId="0" applyFont="1" applyFill="1" applyAlignment="1">
      <alignment vertical="center" wrapText="1"/>
    </xf>
    <xf numFmtId="0" fontId="1" fillId="0" borderId="0" xfId="0" applyFont="1" applyAlignment="1">
      <alignment vertical="top" wrapText="1"/>
    </xf>
    <xf numFmtId="0" fontId="6" fillId="3" borderId="0" xfId="0" applyFont="1" applyFill="1" applyAlignment="1">
      <alignment vertical="top" wrapText="1"/>
    </xf>
    <xf numFmtId="0" fontId="1" fillId="5" borderId="0" xfId="0" applyFont="1" applyFill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top" wrapText="1"/>
    </xf>
    <xf numFmtId="0" fontId="3" fillId="0" borderId="0" xfId="0" applyFont="1" applyAlignment="1">
      <alignment vertical="top" wrapText="1"/>
    </xf>
    <xf numFmtId="0" fontId="1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2">
    <dxf>
      <font>
        <b/>
        <color rgb="FF9C2424"/>
      </font>
      <fill>
        <patternFill patternType="solid">
          <bgColor rgb="FFFCE4E4"/>
        </patternFill>
      </fill>
    </dxf>
    <dxf>
      <font>
        <b/>
        <color rgb="FF9C2424"/>
      </font>
      <fill>
        <patternFill patternType="solid">
          <bgColor rgb="FFFCE4E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Acciones" displayName="TablaAcciones" ref="A9:N39" totalsRowShown="0">
  <autoFilter ref="A9:N39" xr:uid="{00000000-0009-0000-0100-000001000000}"/>
  <tableColumns count="14">
    <tableColumn id="1" xr3:uid="{00000000-0010-0000-0000-000001000000}" name="Acción ID"/>
    <tableColumn id="2" xr3:uid="{00000000-0010-0000-0000-000002000000}" name="Origen / localizador"/>
    <tableColumn id="3" xr3:uid="{00000000-0010-0000-0000-000003000000}" name="Actuación propuesta"/>
    <tableColumn id="4" xr3:uid="{00000000-0010-0000-0000-000004000000}" name="Tipo"/>
    <tableColumn id="5" xr3:uid="{00000000-0010-0000-0000-000005000000}" name="Responsable"/>
    <tableColumn id="6" xr3:uid="{00000000-0010-0000-0000-000006000000}" name="Prioridad propuesta"/>
    <tableColumn id="7" xr3:uid="{00000000-0010-0000-0000-000007000000}" name="Estado declarado"/>
    <tableColumn id="8" xr3:uid="{00000000-0010-0000-0000-000008000000}" name="Horas propuestas"/>
    <tableColumn id="9" xr3:uid="{00000000-0010-0000-0000-000009000000}" name="Plazo previsto"/>
    <tableColumn id="10" xr3:uid="{00000000-0010-0000-0000-00000A000000}" name="Fecha real implantación"/>
    <tableColumn id="11" xr3:uid="{00000000-0010-0000-0000-00000B000000}" name="Criterio y resultado buscado"/>
    <tableColumn id="12" xr3:uid="{00000000-0010-0000-0000-00000C000000}" name="Evidencia implantación"/>
    <tableColumn id="13" xr3:uid="{00000000-0010-0000-0000-00000D000000}" name="Control ID"/>
    <tableColumn id="14" xr3:uid="{00000000-0010-0000-0000-00000E000000}" name="Aviso de seguimiento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Eficacia" displayName="TablaEficacia" ref="A9:K39" totalsRowShown="0">
  <autoFilter ref="A9:K39" xr:uid="{00000000-0009-0000-0100-000002000000}"/>
  <tableColumns count="11">
    <tableColumn id="1" xr3:uid="{00000000-0010-0000-0100-000001000000}" name="Acción ID"/>
    <tableColumn id="2" xr3:uid="{00000000-0010-0000-0100-000002000000}" name="Prueba y población"/>
    <tableColumn id="3" xr3:uid="{00000000-0010-0000-0100-000003000000}" name="Función verificadora"/>
    <tableColumn id="4" xr3:uid="{00000000-0010-0000-0100-000004000000}" name="Fecha prevista"/>
    <tableColumn id="5" xr3:uid="{00000000-0010-0000-0100-000005000000}" name="Resultado declarado"/>
    <tableColumn id="6" xr3:uid="{00000000-0010-0000-0100-000006000000}" name="Evidencia de eficacia"/>
    <tableColumn id="7" xr3:uid="{00000000-0010-0000-0100-000007000000}" name="Decisión declarada"/>
    <tableColumn id="8" xr3:uid="{00000000-0010-0000-0100-000008000000}" name="Autoridad designada"/>
    <tableColumn id="9" xr3:uid="{00000000-0010-0000-0100-000009000000}" name="Fecha decisión"/>
    <tableColumn id="10" xr3:uid="{00000000-0010-0000-0100-00000A000000}" name="Orientación para revisión"/>
    <tableColumn id="11" xr3:uid="{00000000-0010-0000-0100-00000B000000}" name="Control ID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1"/>
  <sheetViews>
    <sheetView showGridLines="0" tabSelected="1" workbookViewId="0">
      <selection sqref="A1:F2"/>
    </sheetView>
  </sheetViews>
  <sheetFormatPr baseColWidth="10" defaultColWidth="9" defaultRowHeight="14.25"/>
  <cols>
    <col min="1" max="1" width="43" customWidth="1"/>
    <col min="2" max="2" width="23" customWidth="1"/>
    <col min="3" max="6" width="20" customWidth="1"/>
  </cols>
  <sheetData>
    <row r="1" spans="1:6" ht="26.1" customHeight="1">
      <c r="A1" s="18" t="s">
        <v>0</v>
      </c>
      <c r="B1" s="17"/>
      <c r="C1" s="17"/>
      <c r="D1" s="17"/>
      <c r="E1" s="17"/>
      <c r="F1" s="17"/>
    </row>
    <row r="2" spans="1:6" ht="26.1" customHeight="1">
      <c r="A2" s="17"/>
      <c r="B2" s="17"/>
      <c r="C2" s="17"/>
      <c r="D2" s="17"/>
      <c r="E2" s="17"/>
      <c r="F2" s="17"/>
    </row>
    <row r="3" spans="1:6" ht="26.1" customHeight="1">
      <c r="A3" s="1" t="s">
        <v>1</v>
      </c>
      <c r="B3" s="17" t="s">
        <v>2</v>
      </c>
      <c r="C3" s="17"/>
      <c r="D3" s="17"/>
      <c r="E3" s="17"/>
      <c r="F3" s="17"/>
    </row>
    <row r="4" spans="1:6" ht="26.1" customHeight="1">
      <c r="A4" s="1" t="s">
        <v>3</v>
      </c>
      <c r="B4" s="2">
        <v>46314</v>
      </c>
      <c r="C4" s="1"/>
      <c r="D4" s="1"/>
      <c r="E4" s="1"/>
      <c r="F4" s="1"/>
    </row>
    <row r="5" spans="1:6" ht="26.1" customHeight="1">
      <c r="A5" s="1" t="s">
        <v>4</v>
      </c>
      <c r="B5" s="4">
        <v>16</v>
      </c>
      <c r="C5" s="1"/>
      <c r="D5" s="1"/>
      <c r="E5" s="1"/>
      <c r="F5" s="1"/>
    </row>
    <row r="6" spans="1:6" ht="26.1" customHeight="1">
      <c r="A6" s="1"/>
      <c r="B6" s="1"/>
      <c r="C6" s="1"/>
      <c r="D6" s="1"/>
      <c r="E6" s="1"/>
      <c r="F6" s="1"/>
    </row>
    <row r="7" spans="1:6" ht="26.1" customHeight="1">
      <c r="A7" s="1" t="s">
        <v>5</v>
      </c>
      <c r="B7" s="11">
        <f>COUNTIFS(Acciones!$A$10:$A$39,"&lt;&gt;")</f>
        <v>3</v>
      </c>
      <c r="C7" s="1"/>
      <c r="D7" s="1"/>
      <c r="E7" s="1"/>
      <c r="F7" s="1"/>
    </row>
    <row r="8" spans="1:6" ht="26.1" customHeight="1">
      <c r="A8" s="1" t="s">
        <v>6</v>
      </c>
      <c r="B8" s="11">
        <f>IF(B7=0,"Sin acciones",IF(COUNTIFS(Acciones!$M$10:$M$39,"ID duplicado")&gt;0,"Revisar IDs",IF(OR(COUNTIFS(Acciones!$A$10:$A$39,"&lt;&gt;",Acciones!$G$10:$G$39,"&lt;&gt;Cancelada",Acciones!$H$10:$H$39,"")&gt;0,COUNTIFS(Acciones!$A$10:$A$39,"&lt;&gt;",Acciones!$G$10:$G$39,"&lt;&gt;Cancelada")&lt;&gt;COUNTIFS(Acciones!$A$10:$A$39,"&lt;&gt;",Acciones!$G$10:$G$39,"&lt;&gt;Cancelada",Acciones!$H$10:$H$39,"&gt;=0")),"Estimación pendiente",SUMIFS(Acciones!$H$10:$H$39,Acciones!$A$10:$A$39,"&lt;&gt;",Acciones!$G$10:$G$39,"&lt;&gt;Cancelada"))))</f>
        <v>26</v>
      </c>
      <c r="C8" s="1"/>
      <c r="D8" s="1"/>
      <c r="E8" s="1"/>
      <c r="F8" s="1"/>
    </row>
    <row r="9" spans="1:6" ht="26.1" customHeight="1">
      <c r="A9" s="1" t="s">
        <v>7</v>
      </c>
      <c r="B9" s="11">
        <f>IF(AND(ISNUMBER(B8),ISNUMBER(B5),B5&gt;=0),MAX(0,B8-B5),"Pendiente")</f>
        <v>10</v>
      </c>
      <c r="C9" s="1"/>
      <c r="D9" s="1"/>
      <c r="E9" s="1"/>
      <c r="F9" s="1"/>
    </row>
    <row r="10" spans="1:6" ht="26.1" customHeight="1">
      <c r="A10" s="1" t="s">
        <v>8</v>
      </c>
      <c r="B10" s="12">
        <f>IF(AND(ISNUMBER(B8),ISNUMBER(B5),B5&gt;0),B8/B5,IF(AND(ISNUMBER(B5),B5=0),"Sin capacidad","Pendiente"))</f>
        <v>1.625</v>
      </c>
      <c r="C10" s="1"/>
      <c r="D10" s="1"/>
      <c r="E10" s="1"/>
      <c r="F10" s="1"/>
    </row>
    <row r="11" spans="1:6" ht="26.1" customHeight="1">
      <c r="A11" s="1" t="s">
        <v>9</v>
      </c>
      <c r="B11" s="11">
        <f>COUNTIFS(Acciones!$A$10:$A$39,"&lt;&gt;",Acciones!$G$10:$G$39,"Propuesta")</f>
        <v>3</v>
      </c>
      <c r="C11" s="1"/>
      <c r="D11" s="1"/>
      <c r="E11" s="1"/>
      <c r="F11" s="1"/>
    </row>
    <row r="12" spans="1:6" ht="26.1" customHeight="1">
      <c r="A12" s="1" t="s">
        <v>10</v>
      </c>
      <c r="B12" s="11">
        <f>COUNTIFS(Acciones!$N$10:$N$39,"Cierre sin soporte")</f>
        <v>0</v>
      </c>
      <c r="C12" s="1"/>
      <c r="D12" s="1"/>
      <c r="E12" s="1"/>
      <c r="F12" s="1"/>
    </row>
    <row r="13" spans="1:6" ht="26.1" customHeight="1">
      <c r="A13" s="1" t="s">
        <v>11</v>
      </c>
      <c r="B13" s="11">
        <f>COUNTIFS(Eficacia!$J$10:$J$39,"Revisar cierre autorizado")</f>
        <v>0</v>
      </c>
      <c r="C13" s="1"/>
      <c r="D13" s="1"/>
      <c r="E13" s="1"/>
      <c r="F13" s="1"/>
    </row>
    <row r="14" spans="1:6" ht="26.1" customHeight="1">
      <c r="A14" s="1" t="s">
        <v>12</v>
      </c>
      <c r="B14" s="11">
        <f>COUNTIFS(Acciones!$N$10:$N$39,"Plazo vencido")</f>
        <v>0</v>
      </c>
      <c r="C14" s="1"/>
      <c r="D14" s="1"/>
      <c r="E14" s="1"/>
      <c r="F14" s="1"/>
    </row>
    <row r="15" spans="1:6" ht="26.1" customHeight="1">
      <c r="A15" s="1"/>
      <c r="B15" s="1"/>
      <c r="C15" s="1"/>
      <c r="D15" s="1"/>
      <c r="E15" s="1"/>
      <c r="F15" s="1"/>
    </row>
    <row r="16" spans="1:6" ht="26.1" customHeight="1">
      <c r="A16" s="1"/>
      <c r="B16" s="1"/>
      <c r="C16" s="1"/>
      <c r="D16" s="1"/>
      <c r="E16" s="1"/>
      <c r="F16" s="1"/>
    </row>
    <row r="17" spans="1:6" ht="59.1" customHeight="1">
      <c r="A17" s="13" t="s">
        <v>13</v>
      </c>
      <c r="B17" s="16" t="s">
        <v>14</v>
      </c>
      <c r="C17" s="16"/>
      <c r="D17" s="16"/>
      <c r="E17" s="16"/>
      <c r="F17" s="16"/>
    </row>
    <row r="18" spans="1:6" ht="59.1" customHeight="1">
      <c r="A18" s="1" t="s">
        <v>15</v>
      </c>
      <c r="B18" s="17" t="s">
        <v>16</v>
      </c>
      <c r="C18" s="17"/>
      <c r="D18" s="17"/>
      <c r="E18" s="17"/>
      <c r="F18" s="17"/>
    </row>
    <row r="19" spans="1:6" ht="59.1" customHeight="1">
      <c r="A19" s="13" t="s">
        <v>17</v>
      </c>
      <c r="B19" s="16" t="s">
        <v>18</v>
      </c>
      <c r="C19" s="16"/>
      <c r="D19" s="16"/>
      <c r="E19" s="16"/>
      <c r="F19" s="16"/>
    </row>
    <row r="20" spans="1:6" ht="59.1" customHeight="1">
      <c r="A20" s="1" t="s">
        <v>19</v>
      </c>
      <c r="B20" s="17" t="s">
        <v>20</v>
      </c>
      <c r="C20" s="17"/>
      <c r="D20" s="17"/>
      <c r="E20" s="17"/>
      <c r="F20" s="17"/>
    </row>
    <row r="21" spans="1:6" ht="59.1" customHeight="1">
      <c r="A21" s="13" t="s">
        <v>21</v>
      </c>
      <c r="B21" s="16" t="s">
        <v>22</v>
      </c>
      <c r="C21" s="16"/>
      <c r="D21" s="16"/>
      <c r="E21" s="16"/>
      <c r="F21" s="16"/>
    </row>
    <row r="22" spans="1:6" ht="59.1" customHeight="1">
      <c r="A22" s="1" t="s">
        <v>23</v>
      </c>
      <c r="B22" s="17" t="s">
        <v>24</v>
      </c>
      <c r="C22" s="17"/>
      <c r="D22" s="17"/>
      <c r="E22" s="17"/>
      <c r="F22" s="17"/>
    </row>
    <row r="23" spans="1:6" ht="59.1" customHeight="1">
      <c r="A23" s="13" t="s">
        <v>25</v>
      </c>
      <c r="B23" s="16" t="s">
        <v>26</v>
      </c>
      <c r="C23" s="16"/>
      <c r="D23" s="16"/>
      <c r="E23" s="16"/>
      <c r="F23" s="16"/>
    </row>
    <row r="24" spans="1:6" ht="59.1" customHeight="1">
      <c r="A24" s="1" t="s">
        <v>27</v>
      </c>
      <c r="B24" s="17" t="s">
        <v>28</v>
      </c>
      <c r="C24" s="17"/>
      <c r="D24" s="17"/>
      <c r="E24" s="17"/>
      <c r="F24" s="17"/>
    </row>
    <row r="25" spans="1:6" ht="59.1" customHeight="1">
      <c r="A25" s="13" t="s">
        <v>29</v>
      </c>
      <c r="B25" s="16" t="s">
        <v>30</v>
      </c>
      <c r="C25" s="16"/>
      <c r="D25" s="16"/>
      <c r="E25" s="16"/>
      <c r="F25" s="16"/>
    </row>
    <row r="26" spans="1:6" ht="65.099999999999994" customHeight="1">
      <c r="A26" s="1" t="s">
        <v>31</v>
      </c>
      <c r="B26" s="17" t="s">
        <v>32</v>
      </c>
      <c r="C26" s="17"/>
      <c r="D26" s="17"/>
      <c r="E26" s="17"/>
      <c r="F26" s="17"/>
    </row>
    <row r="27" spans="1:6" ht="26.1" customHeight="1">
      <c r="A27" s="1"/>
      <c r="B27" s="1"/>
      <c r="C27" s="1"/>
      <c r="D27" s="1"/>
      <c r="E27" s="1"/>
      <c r="F27" s="1"/>
    </row>
    <row r="28" spans="1:6" ht="26.1" customHeight="1">
      <c r="A28" s="1"/>
      <c r="B28" s="1"/>
      <c r="C28" s="1"/>
      <c r="D28" s="1"/>
      <c r="E28" s="1"/>
      <c r="F28" s="1"/>
    </row>
    <row r="29" spans="1:6" ht="26.1" customHeight="1">
      <c r="A29" s="1"/>
      <c r="B29" s="1"/>
      <c r="C29" s="1"/>
      <c r="D29" s="1"/>
      <c r="E29" s="1"/>
      <c r="F29" s="1"/>
    </row>
    <row r="30" spans="1:6" ht="26.1" customHeight="1">
      <c r="A30" s="1"/>
      <c r="B30" s="1"/>
      <c r="C30" s="1"/>
      <c r="D30" s="1"/>
      <c r="E30" s="1"/>
      <c r="F30" s="1"/>
    </row>
    <row r="31" spans="1:6" ht="26.1" customHeight="1">
      <c r="A31" s="1"/>
      <c r="B31" s="1"/>
      <c r="C31" s="1"/>
      <c r="D31" s="1"/>
      <c r="E31" s="1"/>
      <c r="F31" s="1"/>
    </row>
  </sheetData>
  <mergeCells count="12">
    <mergeCell ref="A1:F2"/>
    <mergeCell ref="B3:F3"/>
    <mergeCell ref="B17:F17"/>
    <mergeCell ref="B18:F18"/>
    <mergeCell ref="B19:F19"/>
    <mergeCell ref="B25:F25"/>
    <mergeCell ref="B26:F26"/>
    <mergeCell ref="B20:F20"/>
    <mergeCell ref="B21:F21"/>
    <mergeCell ref="B22:F22"/>
    <mergeCell ref="B23:F23"/>
    <mergeCell ref="B24:F24"/>
  </mergeCells>
  <pageMargins left="0.7" right="0.7" top="0.75" bottom="0.75" header="0.3" footer="0.3"/>
  <pageSetup paperSize="9" scale="81" fitToHeight="0" orientation="landscape" horizontalDpi="0" verticalDpi="0" r:id="rId1"/>
  <headerFooter>
    <oddHeader>&amp;CMEJ-001 Resumen</oddHeader>
    <oddFooter>&amp;CPágina &amp;P&amp;RJosé Manuel Hernández Agudo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39"/>
  <sheetViews>
    <sheetView showGridLines="0" workbookViewId="0">
      <pane xSplit="1" ySplit="9" topLeftCell="B10" activePane="bottomRight" state="frozen"/>
      <selection pane="topRight"/>
      <selection pane="bottomLeft"/>
      <selection pane="bottomRight" activeCell="B10" sqref="B10"/>
    </sheetView>
  </sheetViews>
  <sheetFormatPr baseColWidth="10" defaultColWidth="9" defaultRowHeight="14.25"/>
  <cols>
    <col min="1" max="1" width="20" customWidth="1"/>
    <col min="2" max="2" width="25" customWidth="1"/>
    <col min="3" max="3" width="50" customWidth="1"/>
    <col min="4" max="4" width="22" customWidth="1"/>
    <col min="5" max="5" width="28" customWidth="1"/>
    <col min="6" max="6" width="24" customWidth="1"/>
    <col min="7" max="7" width="22" customWidth="1"/>
    <col min="8" max="9" width="18" customWidth="1"/>
    <col min="10" max="10" width="21" customWidth="1"/>
    <col min="11" max="11" width="48" customWidth="1"/>
    <col min="12" max="12" width="40" customWidth="1"/>
    <col min="13" max="13" width="20" customWidth="1"/>
    <col min="14" max="14" width="35" customWidth="1"/>
  </cols>
  <sheetData>
    <row r="1" spans="1:14" ht="26.1" customHeight="1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pans="1:14" ht="26.1" customHeight="1">
      <c r="A2" s="19" t="s">
        <v>33</v>
      </c>
      <c r="B2" s="20"/>
      <c r="C2" s="20"/>
      <c r="D2" s="20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4" ht="26.1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ht="26.1" customHeight="1">
      <c r="A4" s="20" t="s">
        <v>34</v>
      </c>
      <c r="B4" s="20"/>
      <c r="C4" s="20"/>
      <c r="D4" s="20"/>
      <c r="E4" s="20"/>
      <c r="F4" s="20"/>
      <c r="G4" s="20" t="s">
        <v>35</v>
      </c>
      <c r="H4" s="20"/>
      <c r="I4" s="20"/>
      <c r="J4" s="20"/>
      <c r="K4" s="20"/>
      <c r="L4" s="20"/>
      <c r="M4" s="20"/>
      <c r="N4" s="20"/>
    </row>
    <row r="5" spans="1:14" ht="26.1" customHeight="1">
      <c r="A5" s="20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</row>
    <row r="6" spans="1:14" ht="26.1" customHeight="1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1" customHeigh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spans="1:14" ht="26.1" customHeight="1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</row>
    <row r="9" spans="1:14" ht="39.950000000000003" customHeight="1">
      <c r="A9" s="6" t="s">
        <v>36</v>
      </c>
      <c r="B9" s="6" t="s">
        <v>37</v>
      </c>
      <c r="C9" s="6" t="s">
        <v>38</v>
      </c>
      <c r="D9" s="6" t="s">
        <v>39</v>
      </c>
      <c r="E9" s="6" t="s">
        <v>40</v>
      </c>
      <c r="F9" s="6" t="s">
        <v>41</v>
      </c>
      <c r="G9" s="6" t="s">
        <v>42</v>
      </c>
      <c r="H9" s="6" t="s">
        <v>43</v>
      </c>
      <c r="I9" s="6" t="s">
        <v>44</v>
      </c>
      <c r="J9" s="6" t="s">
        <v>45</v>
      </c>
      <c r="K9" s="6" t="s">
        <v>46</v>
      </c>
      <c r="L9" s="6" t="s">
        <v>47</v>
      </c>
      <c r="M9" s="6" t="s">
        <v>48</v>
      </c>
      <c r="N9" s="6" t="s">
        <v>49</v>
      </c>
    </row>
    <row r="10" spans="1:14" ht="110.1" customHeight="1">
      <c r="A10" s="7" t="s">
        <v>50</v>
      </c>
      <c r="B10" s="7" t="s">
        <v>51</v>
      </c>
      <c r="C10" s="7" t="s">
        <v>52</v>
      </c>
      <c r="D10" s="7" t="s">
        <v>53</v>
      </c>
      <c r="E10" s="7" t="s">
        <v>54</v>
      </c>
      <c r="F10" s="7" t="s">
        <v>55</v>
      </c>
      <c r="G10" s="7" t="s">
        <v>56</v>
      </c>
      <c r="H10" s="8">
        <v>8</v>
      </c>
      <c r="I10" s="9">
        <v>46321</v>
      </c>
      <c r="J10" s="9"/>
      <c r="K10" s="7" t="s">
        <v>57</v>
      </c>
      <c r="L10" s="7"/>
      <c r="M10" s="10" t="str">
        <f t="shared" ref="M10:M39" si="0">IF(A10="","",IF(COUNTIFS($A$10:$A$39,A10)=1,"Único","ID duplicado"))</f>
        <v>Único</v>
      </c>
      <c r="N10" s="10" t="str">
        <f>IF(A10="","",IF(M10&lt;&gt;"Único","Revisar ID acción",IF(G10="Cerrada",IF(COUNTIFS(Eficacia!$A$10:$A$39,A10,Eficacia!$J$10:$J$39,"Revisar cierre autorizado")=1,"Contrastar cierre declarado","Cierre sin soporte"),IF(G10="Propuesta","Propuesta sin autorizar",IF(G10="Cancelada","Revisar motivo de cancelación",IF(OR(E10="",G10="",I10=""),"Completar planificación",IF(Resumen!$B$4="","Fecha corte pendiente",IF(AND(I10&lt;Resumen!$B$4,J10=""),"Plazo vencido","Seguimiento pendiente"))))))))</f>
        <v>Propuesta sin autorizar</v>
      </c>
    </row>
    <row r="11" spans="1:14" ht="110.1" customHeight="1">
      <c r="A11" s="7" t="s">
        <v>58</v>
      </c>
      <c r="B11" s="7" t="s">
        <v>59</v>
      </c>
      <c r="C11" s="7" t="s">
        <v>60</v>
      </c>
      <c r="D11" s="7" t="s">
        <v>53</v>
      </c>
      <c r="E11" s="7" t="s">
        <v>61</v>
      </c>
      <c r="F11" s="7" t="s">
        <v>55</v>
      </c>
      <c r="G11" s="7" t="s">
        <v>56</v>
      </c>
      <c r="H11" s="8">
        <v>12</v>
      </c>
      <c r="I11" s="9">
        <v>46328</v>
      </c>
      <c r="J11" s="9"/>
      <c r="K11" s="7" t="s">
        <v>62</v>
      </c>
      <c r="L11" s="7"/>
      <c r="M11" s="10" t="str">
        <f t="shared" si="0"/>
        <v>Único</v>
      </c>
      <c r="N11" s="10" t="str">
        <f>IF(A11="","",IF(M11&lt;&gt;"Único","Revisar ID acción",IF(G11="Cerrada",IF(COUNTIFS(Eficacia!$A$10:$A$39,A11,Eficacia!$J$10:$J$39,"Revisar cierre autorizado")=1,"Contrastar cierre declarado","Cierre sin soporte"),IF(G11="Propuesta","Propuesta sin autorizar",IF(G11="Cancelada","Revisar motivo de cancelación",IF(OR(E11="",G11="",I11=""),"Completar planificación",IF(Resumen!$B$4="","Fecha corte pendiente",IF(AND(I11&lt;Resumen!$B$4,J11=""),"Plazo vencido","Seguimiento pendiente"))))))))</f>
        <v>Propuesta sin autorizar</v>
      </c>
    </row>
    <row r="12" spans="1:14" ht="110.1" customHeight="1">
      <c r="A12" s="7" t="s">
        <v>63</v>
      </c>
      <c r="B12" s="7" t="s">
        <v>64</v>
      </c>
      <c r="C12" s="7" t="s">
        <v>65</v>
      </c>
      <c r="D12" s="7" t="s">
        <v>66</v>
      </c>
      <c r="E12" s="7" t="s">
        <v>67</v>
      </c>
      <c r="F12" s="7" t="s">
        <v>68</v>
      </c>
      <c r="G12" s="7" t="s">
        <v>56</v>
      </c>
      <c r="H12" s="8">
        <v>6</v>
      </c>
      <c r="I12" s="9">
        <v>46335</v>
      </c>
      <c r="J12" s="9"/>
      <c r="K12" s="7" t="s">
        <v>69</v>
      </c>
      <c r="L12" s="7"/>
      <c r="M12" s="10" t="str">
        <f t="shared" si="0"/>
        <v>Único</v>
      </c>
      <c r="N12" s="10" t="str">
        <f>IF(A12="","",IF(M12&lt;&gt;"Único","Revisar ID acción",IF(G12="Cerrada",IF(COUNTIFS(Eficacia!$A$10:$A$39,A12,Eficacia!$J$10:$J$39,"Revisar cierre autorizado")=1,"Contrastar cierre declarado","Cierre sin soporte"),IF(G12="Propuesta","Propuesta sin autorizar",IF(G12="Cancelada","Revisar motivo de cancelación",IF(OR(E12="",G12="",I12=""),"Completar planificación",IF(Resumen!$B$4="","Fecha corte pendiente",IF(AND(I12&lt;Resumen!$B$4,J12=""),"Plazo vencido","Seguimiento pendiente"))))))))</f>
        <v>Propuesta sin autorizar</v>
      </c>
    </row>
    <row r="13" spans="1:14" ht="42" customHeight="1">
      <c r="A13" s="7"/>
      <c r="B13" s="7"/>
      <c r="C13" s="7"/>
      <c r="D13" s="7"/>
      <c r="E13" s="7"/>
      <c r="F13" s="7"/>
      <c r="G13" s="7"/>
      <c r="H13" s="8"/>
      <c r="I13" s="9"/>
      <c r="J13" s="9"/>
      <c r="K13" s="7"/>
      <c r="L13" s="7"/>
      <c r="M13" s="10" t="str">
        <f t="shared" si="0"/>
        <v/>
      </c>
      <c r="N13" s="10" t="str">
        <f>IF(A13="","",IF(M13&lt;&gt;"Único","Revisar ID acción",IF(G13="Cerrada",IF(COUNTIFS(Eficacia!$A$10:$A$39,A13,Eficacia!$J$10:$J$39,"Revisar cierre autorizado")=1,"Contrastar cierre declarado","Cierre sin soporte"),IF(G13="Propuesta","Propuesta sin autorizar",IF(G13="Cancelada","Revisar motivo de cancelación",IF(OR(E13="",G13="",I13=""),"Completar planificación",IF(Resumen!$B$4="","Fecha corte pendiente",IF(AND(I13&lt;Resumen!$B$4,J13=""),"Plazo vencido","Seguimiento pendiente"))))))))</f>
        <v/>
      </c>
    </row>
    <row r="14" spans="1:14" ht="42" customHeight="1">
      <c r="A14" s="7"/>
      <c r="B14" s="7"/>
      <c r="C14" s="7"/>
      <c r="D14" s="7"/>
      <c r="E14" s="7"/>
      <c r="F14" s="7"/>
      <c r="G14" s="7"/>
      <c r="H14" s="8"/>
      <c r="I14" s="9"/>
      <c r="J14" s="9"/>
      <c r="K14" s="7"/>
      <c r="L14" s="7"/>
      <c r="M14" s="10" t="str">
        <f t="shared" si="0"/>
        <v/>
      </c>
      <c r="N14" s="10" t="str">
        <f>IF(A14="","",IF(M14&lt;&gt;"Único","Revisar ID acción",IF(G14="Cerrada",IF(COUNTIFS(Eficacia!$A$10:$A$39,A14,Eficacia!$J$10:$J$39,"Revisar cierre autorizado")=1,"Contrastar cierre declarado","Cierre sin soporte"),IF(G14="Propuesta","Propuesta sin autorizar",IF(G14="Cancelada","Revisar motivo de cancelación",IF(OR(E14="",G14="",I14=""),"Completar planificación",IF(Resumen!$B$4="","Fecha corte pendiente",IF(AND(I14&lt;Resumen!$B$4,J14=""),"Plazo vencido","Seguimiento pendiente"))))))))</f>
        <v/>
      </c>
    </row>
    <row r="15" spans="1:14" ht="42" customHeight="1">
      <c r="A15" s="7"/>
      <c r="B15" s="7"/>
      <c r="C15" s="7"/>
      <c r="D15" s="7"/>
      <c r="E15" s="7"/>
      <c r="F15" s="7"/>
      <c r="G15" s="7"/>
      <c r="H15" s="8"/>
      <c r="I15" s="9"/>
      <c r="J15" s="9"/>
      <c r="K15" s="7"/>
      <c r="L15" s="7"/>
      <c r="M15" s="10" t="str">
        <f t="shared" si="0"/>
        <v/>
      </c>
      <c r="N15" s="10" t="str">
        <f>IF(A15="","",IF(M15&lt;&gt;"Único","Revisar ID acción",IF(G15="Cerrada",IF(COUNTIFS(Eficacia!$A$10:$A$39,A15,Eficacia!$J$10:$J$39,"Revisar cierre autorizado")=1,"Contrastar cierre declarado","Cierre sin soporte"),IF(G15="Propuesta","Propuesta sin autorizar",IF(G15="Cancelada","Revisar motivo de cancelación",IF(OR(E15="",G15="",I15=""),"Completar planificación",IF(Resumen!$B$4="","Fecha corte pendiente",IF(AND(I15&lt;Resumen!$B$4,J15=""),"Plazo vencido","Seguimiento pendiente"))))))))</f>
        <v/>
      </c>
    </row>
    <row r="16" spans="1:14" ht="42" customHeight="1">
      <c r="A16" s="7"/>
      <c r="B16" s="7"/>
      <c r="C16" s="7"/>
      <c r="D16" s="7"/>
      <c r="E16" s="7"/>
      <c r="F16" s="7"/>
      <c r="G16" s="7"/>
      <c r="H16" s="8"/>
      <c r="I16" s="9"/>
      <c r="J16" s="9"/>
      <c r="K16" s="7"/>
      <c r="L16" s="7"/>
      <c r="M16" s="10" t="str">
        <f t="shared" si="0"/>
        <v/>
      </c>
      <c r="N16" s="10" t="str">
        <f>IF(A16="","",IF(M16&lt;&gt;"Único","Revisar ID acción",IF(G16="Cerrada",IF(COUNTIFS(Eficacia!$A$10:$A$39,A16,Eficacia!$J$10:$J$39,"Revisar cierre autorizado")=1,"Contrastar cierre declarado","Cierre sin soporte"),IF(G16="Propuesta","Propuesta sin autorizar",IF(G16="Cancelada","Revisar motivo de cancelación",IF(OR(E16="",G16="",I16=""),"Completar planificación",IF(Resumen!$B$4="","Fecha corte pendiente",IF(AND(I16&lt;Resumen!$B$4,J16=""),"Plazo vencido","Seguimiento pendiente"))))))))</f>
        <v/>
      </c>
    </row>
    <row r="17" spans="1:14" ht="42" customHeight="1">
      <c r="A17" s="7"/>
      <c r="B17" s="7"/>
      <c r="C17" s="7"/>
      <c r="D17" s="7"/>
      <c r="E17" s="7"/>
      <c r="F17" s="7"/>
      <c r="G17" s="7"/>
      <c r="H17" s="8"/>
      <c r="I17" s="9"/>
      <c r="J17" s="9"/>
      <c r="K17" s="7"/>
      <c r="L17" s="7"/>
      <c r="M17" s="10" t="str">
        <f t="shared" si="0"/>
        <v/>
      </c>
      <c r="N17" s="10" t="str">
        <f>IF(A17="","",IF(M17&lt;&gt;"Único","Revisar ID acción",IF(G17="Cerrada",IF(COUNTIFS(Eficacia!$A$10:$A$39,A17,Eficacia!$J$10:$J$39,"Revisar cierre autorizado")=1,"Contrastar cierre declarado","Cierre sin soporte"),IF(G17="Propuesta","Propuesta sin autorizar",IF(G17="Cancelada","Revisar motivo de cancelación",IF(OR(E17="",G17="",I17=""),"Completar planificación",IF(Resumen!$B$4="","Fecha corte pendiente",IF(AND(I17&lt;Resumen!$B$4,J17=""),"Plazo vencido","Seguimiento pendiente"))))))))</f>
        <v/>
      </c>
    </row>
    <row r="18" spans="1:14" ht="42" customHeight="1">
      <c r="A18" s="7"/>
      <c r="B18" s="7"/>
      <c r="C18" s="7"/>
      <c r="D18" s="7"/>
      <c r="E18" s="7"/>
      <c r="F18" s="7"/>
      <c r="G18" s="7"/>
      <c r="H18" s="8"/>
      <c r="I18" s="9"/>
      <c r="J18" s="9"/>
      <c r="K18" s="7"/>
      <c r="L18" s="7"/>
      <c r="M18" s="10" t="str">
        <f t="shared" si="0"/>
        <v/>
      </c>
      <c r="N18" s="10" t="str">
        <f>IF(A18="","",IF(M18&lt;&gt;"Único","Revisar ID acción",IF(G18="Cerrada",IF(COUNTIFS(Eficacia!$A$10:$A$39,A18,Eficacia!$J$10:$J$39,"Revisar cierre autorizado")=1,"Contrastar cierre declarado","Cierre sin soporte"),IF(G18="Propuesta","Propuesta sin autorizar",IF(G18="Cancelada","Revisar motivo de cancelación",IF(OR(E18="",G18="",I18=""),"Completar planificación",IF(Resumen!$B$4="","Fecha corte pendiente",IF(AND(I18&lt;Resumen!$B$4,J18=""),"Plazo vencido","Seguimiento pendiente"))))))))</f>
        <v/>
      </c>
    </row>
    <row r="19" spans="1:14" ht="42" customHeight="1">
      <c r="A19" s="7"/>
      <c r="B19" s="7"/>
      <c r="C19" s="7"/>
      <c r="D19" s="7"/>
      <c r="E19" s="7"/>
      <c r="F19" s="7"/>
      <c r="G19" s="7"/>
      <c r="H19" s="8"/>
      <c r="I19" s="9"/>
      <c r="J19" s="9"/>
      <c r="K19" s="7"/>
      <c r="L19" s="7"/>
      <c r="M19" s="10" t="str">
        <f t="shared" si="0"/>
        <v/>
      </c>
      <c r="N19" s="10" t="str">
        <f>IF(A19="","",IF(M19&lt;&gt;"Único","Revisar ID acción",IF(G19="Cerrada",IF(COUNTIFS(Eficacia!$A$10:$A$39,A19,Eficacia!$J$10:$J$39,"Revisar cierre autorizado")=1,"Contrastar cierre declarado","Cierre sin soporte"),IF(G19="Propuesta","Propuesta sin autorizar",IF(G19="Cancelada","Revisar motivo de cancelación",IF(OR(E19="",G19="",I19=""),"Completar planificación",IF(Resumen!$B$4="","Fecha corte pendiente",IF(AND(I19&lt;Resumen!$B$4,J19=""),"Plazo vencido","Seguimiento pendiente"))))))))</f>
        <v/>
      </c>
    </row>
    <row r="20" spans="1:14" ht="42" customHeight="1">
      <c r="A20" s="7"/>
      <c r="B20" s="7"/>
      <c r="C20" s="7"/>
      <c r="D20" s="7"/>
      <c r="E20" s="7"/>
      <c r="F20" s="7"/>
      <c r="G20" s="7"/>
      <c r="H20" s="8"/>
      <c r="I20" s="9"/>
      <c r="J20" s="9"/>
      <c r="K20" s="7"/>
      <c r="L20" s="7"/>
      <c r="M20" s="10" t="str">
        <f t="shared" si="0"/>
        <v/>
      </c>
      <c r="N20" s="10" t="str">
        <f>IF(A20="","",IF(M20&lt;&gt;"Único","Revisar ID acción",IF(G20="Cerrada",IF(COUNTIFS(Eficacia!$A$10:$A$39,A20,Eficacia!$J$10:$J$39,"Revisar cierre autorizado")=1,"Contrastar cierre declarado","Cierre sin soporte"),IF(G20="Propuesta","Propuesta sin autorizar",IF(G20="Cancelada","Revisar motivo de cancelación",IF(OR(E20="",G20="",I20=""),"Completar planificación",IF(Resumen!$B$4="","Fecha corte pendiente",IF(AND(I20&lt;Resumen!$B$4,J20=""),"Plazo vencido","Seguimiento pendiente"))))))))</f>
        <v/>
      </c>
    </row>
    <row r="21" spans="1:14" ht="42" customHeight="1">
      <c r="A21" s="7"/>
      <c r="B21" s="7"/>
      <c r="C21" s="7"/>
      <c r="D21" s="7"/>
      <c r="E21" s="7"/>
      <c r="F21" s="7"/>
      <c r="G21" s="7"/>
      <c r="H21" s="8"/>
      <c r="I21" s="9"/>
      <c r="J21" s="9"/>
      <c r="K21" s="7"/>
      <c r="L21" s="7"/>
      <c r="M21" s="10" t="str">
        <f t="shared" si="0"/>
        <v/>
      </c>
      <c r="N21" s="10" t="str">
        <f>IF(A21="","",IF(M21&lt;&gt;"Único","Revisar ID acción",IF(G21="Cerrada",IF(COUNTIFS(Eficacia!$A$10:$A$39,A21,Eficacia!$J$10:$J$39,"Revisar cierre autorizado")=1,"Contrastar cierre declarado","Cierre sin soporte"),IF(G21="Propuesta","Propuesta sin autorizar",IF(G21="Cancelada","Revisar motivo de cancelación",IF(OR(E21="",G21="",I21=""),"Completar planificación",IF(Resumen!$B$4="","Fecha corte pendiente",IF(AND(I21&lt;Resumen!$B$4,J21=""),"Plazo vencido","Seguimiento pendiente"))))))))</f>
        <v/>
      </c>
    </row>
    <row r="22" spans="1:14" ht="42" customHeight="1">
      <c r="A22" s="7"/>
      <c r="B22" s="7"/>
      <c r="C22" s="7"/>
      <c r="D22" s="7"/>
      <c r="E22" s="7"/>
      <c r="F22" s="7"/>
      <c r="G22" s="7"/>
      <c r="H22" s="8"/>
      <c r="I22" s="9"/>
      <c r="J22" s="9"/>
      <c r="K22" s="7"/>
      <c r="L22" s="7"/>
      <c r="M22" s="10" t="str">
        <f t="shared" si="0"/>
        <v/>
      </c>
      <c r="N22" s="10" t="str">
        <f>IF(A22="","",IF(M22&lt;&gt;"Único","Revisar ID acción",IF(G22="Cerrada",IF(COUNTIFS(Eficacia!$A$10:$A$39,A22,Eficacia!$J$10:$J$39,"Revisar cierre autorizado")=1,"Contrastar cierre declarado","Cierre sin soporte"),IF(G22="Propuesta","Propuesta sin autorizar",IF(G22="Cancelada","Revisar motivo de cancelación",IF(OR(E22="",G22="",I22=""),"Completar planificación",IF(Resumen!$B$4="","Fecha corte pendiente",IF(AND(I22&lt;Resumen!$B$4,J22=""),"Plazo vencido","Seguimiento pendiente"))))))))</f>
        <v/>
      </c>
    </row>
    <row r="23" spans="1:14" ht="42" customHeight="1">
      <c r="A23" s="7"/>
      <c r="B23" s="7"/>
      <c r="C23" s="7"/>
      <c r="D23" s="7"/>
      <c r="E23" s="7"/>
      <c r="F23" s="7"/>
      <c r="G23" s="7"/>
      <c r="H23" s="8"/>
      <c r="I23" s="9"/>
      <c r="J23" s="9"/>
      <c r="K23" s="7"/>
      <c r="L23" s="7"/>
      <c r="M23" s="10" t="str">
        <f t="shared" si="0"/>
        <v/>
      </c>
      <c r="N23" s="10" t="str">
        <f>IF(A23="","",IF(M23&lt;&gt;"Único","Revisar ID acción",IF(G23="Cerrada",IF(COUNTIFS(Eficacia!$A$10:$A$39,A23,Eficacia!$J$10:$J$39,"Revisar cierre autorizado")=1,"Contrastar cierre declarado","Cierre sin soporte"),IF(G23="Propuesta","Propuesta sin autorizar",IF(G23="Cancelada","Revisar motivo de cancelación",IF(OR(E23="",G23="",I23=""),"Completar planificación",IF(Resumen!$B$4="","Fecha corte pendiente",IF(AND(I23&lt;Resumen!$B$4,J23=""),"Plazo vencido","Seguimiento pendiente"))))))))</f>
        <v/>
      </c>
    </row>
    <row r="24" spans="1:14" ht="42" customHeight="1">
      <c r="A24" s="7"/>
      <c r="B24" s="7"/>
      <c r="C24" s="7"/>
      <c r="D24" s="7"/>
      <c r="E24" s="7"/>
      <c r="F24" s="7"/>
      <c r="G24" s="7"/>
      <c r="H24" s="8"/>
      <c r="I24" s="9"/>
      <c r="J24" s="9"/>
      <c r="K24" s="7"/>
      <c r="L24" s="7"/>
      <c r="M24" s="10" t="str">
        <f t="shared" si="0"/>
        <v/>
      </c>
      <c r="N24" s="10" t="str">
        <f>IF(A24="","",IF(M24&lt;&gt;"Único","Revisar ID acción",IF(G24="Cerrada",IF(COUNTIFS(Eficacia!$A$10:$A$39,A24,Eficacia!$J$10:$J$39,"Revisar cierre autorizado")=1,"Contrastar cierre declarado","Cierre sin soporte"),IF(G24="Propuesta","Propuesta sin autorizar",IF(G24="Cancelada","Revisar motivo de cancelación",IF(OR(E24="",G24="",I24=""),"Completar planificación",IF(Resumen!$B$4="","Fecha corte pendiente",IF(AND(I24&lt;Resumen!$B$4,J24=""),"Plazo vencido","Seguimiento pendiente"))))))))</f>
        <v/>
      </c>
    </row>
    <row r="25" spans="1:14" ht="42" customHeight="1">
      <c r="A25" s="7"/>
      <c r="B25" s="7"/>
      <c r="C25" s="7"/>
      <c r="D25" s="7"/>
      <c r="E25" s="7"/>
      <c r="F25" s="7"/>
      <c r="G25" s="7"/>
      <c r="H25" s="8"/>
      <c r="I25" s="9"/>
      <c r="J25" s="9"/>
      <c r="K25" s="7"/>
      <c r="L25" s="7"/>
      <c r="M25" s="10" t="str">
        <f t="shared" si="0"/>
        <v/>
      </c>
      <c r="N25" s="10" t="str">
        <f>IF(A25="","",IF(M25&lt;&gt;"Único","Revisar ID acción",IF(G25="Cerrada",IF(COUNTIFS(Eficacia!$A$10:$A$39,A25,Eficacia!$J$10:$J$39,"Revisar cierre autorizado")=1,"Contrastar cierre declarado","Cierre sin soporte"),IF(G25="Propuesta","Propuesta sin autorizar",IF(G25="Cancelada","Revisar motivo de cancelación",IF(OR(E25="",G25="",I25=""),"Completar planificación",IF(Resumen!$B$4="","Fecha corte pendiente",IF(AND(I25&lt;Resumen!$B$4,J25=""),"Plazo vencido","Seguimiento pendiente"))))))))</f>
        <v/>
      </c>
    </row>
    <row r="26" spans="1:14" ht="42" customHeight="1">
      <c r="A26" s="7"/>
      <c r="B26" s="7"/>
      <c r="C26" s="7"/>
      <c r="D26" s="7"/>
      <c r="E26" s="7"/>
      <c r="F26" s="7"/>
      <c r="G26" s="7"/>
      <c r="H26" s="8"/>
      <c r="I26" s="9"/>
      <c r="J26" s="9"/>
      <c r="K26" s="7"/>
      <c r="L26" s="7"/>
      <c r="M26" s="10" t="str">
        <f t="shared" si="0"/>
        <v/>
      </c>
      <c r="N26" s="10" t="str">
        <f>IF(A26="","",IF(M26&lt;&gt;"Único","Revisar ID acción",IF(G26="Cerrada",IF(COUNTIFS(Eficacia!$A$10:$A$39,A26,Eficacia!$J$10:$J$39,"Revisar cierre autorizado")=1,"Contrastar cierre declarado","Cierre sin soporte"),IF(G26="Propuesta","Propuesta sin autorizar",IF(G26="Cancelada","Revisar motivo de cancelación",IF(OR(E26="",G26="",I26=""),"Completar planificación",IF(Resumen!$B$4="","Fecha corte pendiente",IF(AND(I26&lt;Resumen!$B$4,J26=""),"Plazo vencido","Seguimiento pendiente"))))))))</f>
        <v/>
      </c>
    </row>
    <row r="27" spans="1:14" ht="42" customHeight="1">
      <c r="A27" s="7"/>
      <c r="B27" s="7"/>
      <c r="C27" s="7"/>
      <c r="D27" s="7"/>
      <c r="E27" s="7"/>
      <c r="F27" s="7"/>
      <c r="G27" s="7"/>
      <c r="H27" s="8"/>
      <c r="I27" s="9"/>
      <c r="J27" s="9"/>
      <c r="K27" s="7"/>
      <c r="L27" s="7"/>
      <c r="M27" s="10" t="str">
        <f t="shared" si="0"/>
        <v/>
      </c>
      <c r="N27" s="10" t="str">
        <f>IF(A27="","",IF(M27&lt;&gt;"Único","Revisar ID acción",IF(G27="Cerrada",IF(COUNTIFS(Eficacia!$A$10:$A$39,A27,Eficacia!$J$10:$J$39,"Revisar cierre autorizado")=1,"Contrastar cierre declarado","Cierre sin soporte"),IF(G27="Propuesta","Propuesta sin autorizar",IF(G27="Cancelada","Revisar motivo de cancelación",IF(OR(E27="",G27="",I27=""),"Completar planificación",IF(Resumen!$B$4="","Fecha corte pendiente",IF(AND(I27&lt;Resumen!$B$4,J27=""),"Plazo vencido","Seguimiento pendiente"))))))))</f>
        <v/>
      </c>
    </row>
    <row r="28" spans="1:14" ht="42" customHeight="1">
      <c r="A28" s="7"/>
      <c r="B28" s="7"/>
      <c r="C28" s="7"/>
      <c r="D28" s="7"/>
      <c r="E28" s="7"/>
      <c r="F28" s="7"/>
      <c r="G28" s="7"/>
      <c r="H28" s="8"/>
      <c r="I28" s="9"/>
      <c r="J28" s="9"/>
      <c r="K28" s="7"/>
      <c r="L28" s="7"/>
      <c r="M28" s="10" t="str">
        <f t="shared" si="0"/>
        <v/>
      </c>
      <c r="N28" s="10" t="str">
        <f>IF(A28="","",IF(M28&lt;&gt;"Único","Revisar ID acción",IF(G28="Cerrada",IF(COUNTIFS(Eficacia!$A$10:$A$39,A28,Eficacia!$J$10:$J$39,"Revisar cierre autorizado")=1,"Contrastar cierre declarado","Cierre sin soporte"),IF(G28="Propuesta","Propuesta sin autorizar",IF(G28="Cancelada","Revisar motivo de cancelación",IF(OR(E28="",G28="",I28=""),"Completar planificación",IF(Resumen!$B$4="","Fecha corte pendiente",IF(AND(I28&lt;Resumen!$B$4,J28=""),"Plazo vencido","Seguimiento pendiente"))))))))</f>
        <v/>
      </c>
    </row>
    <row r="29" spans="1:14" ht="42" customHeight="1">
      <c r="A29" s="7"/>
      <c r="B29" s="7"/>
      <c r="C29" s="7"/>
      <c r="D29" s="7"/>
      <c r="E29" s="7"/>
      <c r="F29" s="7"/>
      <c r="G29" s="7"/>
      <c r="H29" s="8"/>
      <c r="I29" s="9"/>
      <c r="J29" s="9"/>
      <c r="K29" s="7"/>
      <c r="L29" s="7"/>
      <c r="M29" s="10" t="str">
        <f t="shared" si="0"/>
        <v/>
      </c>
      <c r="N29" s="10" t="str">
        <f>IF(A29="","",IF(M29&lt;&gt;"Único","Revisar ID acción",IF(G29="Cerrada",IF(COUNTIFS(Eficacia!$A$10:$A$39,A29,Eficacia!$J$10:$J$39,"Revisar cierre autorizado")=1,"Contrastar cierre declarado","Cierre sin soporte"),IF(G29="Propuesta","Propuesta sin autorizar",IF(G29="Cancelada","Revisar motivo de cancelación",IF(OR(E29="",G29="",I29=""),"Completar planificación",IF(Resumen!$B$4="","Fecha corte pendiente",IF(AND(I29&lt;Resumen!$B$4,J29=""),"Plazo vencido","Seguimiento pendiente"))))))))</f>
        <v/>
      </c>
    </row>
    <row r="30" spans="1:14" ht="42" customHeight="1">
      <c r="A30" s="7"/>
      <c r="B30" s="7"/>
      <c r="C30" s="7"/>
      <c r="D30" s="7"/>
      <c r="E30" s="7"/>
      <c r="F30" s="7"/>
      <c r="G30" s="7"/>
      <c r="H30" s="8"/>
      <c r="I30" s="9"/>
      <c r="J30" s="9"/>
      <c r="K30" s="7"/>
      <c r="L30" s="7"/>
      <c r="M30" s="10" t="str">
        <f t="shared" si="0"/>
        <v/>
      </c>
      <c r="N30" s="10" t="str">
        <f>IF(A30="","",IF(M30&lt;&gt;"Único","Revisar ID acción",IF(G30="Cerrada",IF(COUNTIFS(Eficacia!$A$10:$A$39,A30,Eficacia!$J$10:$J$39,"Revisar cierre autorizado")=1,"Contrastar cierre declarado","Cierre sin soporte"),IF(G30="Propuesta","Propuesta sin autorizar",IF(G30="Cancelada","Revisar motivo de cancelación",IF(OR(E30="",G30="",I30=""),"Completar planificación",IF(Resumen!$B$4="","Fecha corte pendiente",IF(AND(I30&lt;Resumen!$B$4,J30=""),"Plazo vencido","Seguimiento pendiente"))))))))</f>
        <v/>
      </c>
    </row>
    <row r="31" spans="1:14" ht="42" customHeight="1">
      <c r="A31" s="7"/>
      <c r="B31" s="7"/>
      <c r="C31" s="7"/>
      <c r="D31" s="7"/>
      <c r="E31" s="7"/>
      <c r="F31" s="7"/>
      <c r="G31" s="7"/>
      <c r="H31" s="8"/>
      <c r="I31" s="9"/>
      <c r="J31" s="9"/>
      <c r="K31" s="7"/>
      <c r="L31" s="7"/>
      <c r="M31" s="10" t="str">
        <f t="shared" si="0"/>
        <v/>
      </c>
      <c r="N31" s="10" t="str">
        <f>IF(A31="","",IF(M31&lt;&gt;"Único","Revisar ID acción",IF(G31="Cerrada",IF(COUNTIFS(Eficacia!$A$10:$A$39,A31,Eficacia!$J$10:$J$39,"Revisar cierre autorizado")=1,"Contrastar cierre declarado","Cierre sin soporte"),IF(G31="Propuesta","Propuesta sin autorizar",IF(G31="Cancelada","Revisar motivo de cancelación",IF(OR(E31="",G31="",I31=""),"Completar planificación",IF(Resumen!$B$4="","Fecha corte pendiente",IF(AND(I31&lt;Resumen!$B$4,J31=""),"Plazo vencido","Seguimiento pendiente"))))))))</f>
        <v/>
      </c>
    </row>
    <row r="32" spans="1:14" ht="42" customHeight="1">
      <c r="A32" s="7"/>
      <c r="B32" s="7"/>
      <c r="C32" s="7"/>
      <c r="D32" s="7"/>
      <c r="E32" s="7"/>
      <c r="F32" s="7"/>
      <c r="G32" s="7"/>
      <c r="H32" s="8"/>
      <c r="I32" s="9"/>
      <c r="J32" s="9"/>
      <c r="K32" s="7"/>
      <c r="L32" s="7"/>
      <c r="M32" s="10" t="str">
        <f t="shared" si="0"/>
        <v/>
      </c>
      <c r="N32" s="10" t="str">
        <f>IF(A32="","",IF(M32&lt;&gt;"Único","Revisar ID acción",IF(G32="Cerrada",IF(COUNTIFS(Eficacia!$A$10:$A$39,A32,Eficacia!$J$10:$J$39,"Revisar cierre autorizado")=1,"Contrastar cierre declarado","Cierre sin soporte"),IF(G32="Propuesta","Propuesta sin autorizar",IF(G32="Cancelada","Revisar motivo de cancelación",IF(OR(E32="",G32="",I32=""),"Completar planificación",IF(Resumen!$B$4="","Fecha corte pendiente",IF(AND(I32&lt;Resumen!$B$4,J32=""),"Plazo vencido","Seguimiento pendiente"))))))))</f>
        <v/>
      </c>
    </row>
    <row r="33" spans="1:14" ht="42" customHeight="1">
      <c r="A33" s="7"/>
      <c r="B33" s="7"/>
      <c r="C33" s="7"/>
      <c r="D33" s="7"/>
      <c r="E33" s="7"/>
      <c r="F33" s="7"/>
      <c r="G33" s="7"/>
      <c r="H33" s="8"/>
      <c r="I33" s="9"/>
      <c r="J33" s="9"/>
      <c r="K33" s="7"/>
      <c r="L33" s="7"/>
      <c r="M33" s="10" t="str">
        <f t="shared" si="0"/>
        <v/>
      </c>
      <c r="N33" s="10" t="str">
        <f>IF(A33="","",IF(M33&lt;&gt;"Único","Revisar ID acción",IF(G33="Cerrada",IF(COUNTIFS(Eficacia!$A$10:$A$39,A33,Eficacia!$J$10:$J$39,"Revisar cierre autorizado")=1,"Contrastar cierre declarado","Cierre sin soporte"),IF(G33="Propuesta","Propuesta sin autorizar",IF(G33="Cancelada","Revisar motivo de cancelación",IF(OR(E33="",G33="",I33=""),"Completar planificación",IF(Resumen!$B$4="","Fecha corte pendiente",IF(AND(I33&lt;Resumen!$B$4,J33=""),"Plazo vencido","Seguimiento pendiente"))))))))</f>
        <v/>
      </c>
    </row>
    <row r="34" spans="1:14" ht="42" customHeight="1">
      <c r="A34" s="7"/>
      <c r="B34" s="7"/>
      <c r="C34" s="7"/>
      <c r="D34" s="7"/>
      <c r="E34" s="7"/>
      <c r="F34" s="7"/>
      <c r="G34" s="7"/>
      <c r="H34" s="8"/>
      <c r="I34" s="9"/>
      <c r="J34" s="9"/>
      <c r="K34" s="7"/>
      <c r="L34" s="7"/>
      <c r="M34" s="10" t="str">
        <f t="shared" si="0"/>
        <v/>
      </c>
      <c r="N34" s="10" t="str">
        <f>IF(A34="","",IF(M34&lt;&gt;"Único","Revisar ID acción",IF(G34="Cerrada",IF(COUNTIFS(Eficacia!$A$10:$A$39,A34,Eficacia!$J$10:$J$39,"Revisar cierre autorizado")=1,"Contrastar cierre declarado","Cierre sin soporte"),IF(G34="Propuesta","Propuesta sin autorizar",IF(G34="Cancelada","Revisar motivo de cancelación",IF(OR(E34="",G34="",I34=""),"Completar planificación",IF(Resumen!$B$4="","Fecha corte pendiente",IF(AND(I34&lt;Resumen!$B$4,J34=""),"Plazo vencido","Seguimiento pendiente"))))))))</f>
        <v/>
      </c>
    </row>
    <row r="35" spans="1:14" ht="42" customHeight="1">
      <c r="A35" s="7"/>
      <c r="B35" s="7"/>
      <c r="C35" s="7"/>
      <c r="D35" s="7"/>
      <c r="E35" s="7"/>
      <c r="F35" s="7"/>
      <c r="G35" s="7"/>
      <c r="H35" s="8"/>
      <c r="I35" s="9"/>
      <c r="J35" s="9"/>
      <c r="K35" s="7"/>
      <c r="L35" s="7"/>
      <c r="M35" s="10" t="str">
        <f t="shared" si="0"/>
        <v/>
      </c>
      <c r="N35" s="10" t="str">
        <f>IF(A35="","",IF(M35&lt;&gt;"Único","Revisar ID acción",IF(G35="Cerrada",IF(COUNTIFS(Eficacia!$A$10:$A$39,A35,Eficacia!$J$10:$J$39,"Revisar cierre autorizado")=1,"Contrastar cierre declarado","Cierre sin soporte"),IF(G35="Propuesta","Propuesta sin autorizar",IF(G35="Cancelada","Revisar motivo de cancelación",IF(OR(E35="",G35="",I35=""),"Completar planificación",IF(Resumen!$B$4="","Fecha corte pendiente",IF(AND(I35&lt;Resumen!$B$4,J35=""),"Plazo vencido","Seguimiento pendiente"))))))))</f>
        <v/>
      </c>
    </row>
    <row r="36" spans="1:14" ht="42" customHeight="1">
      <c r="A36" s="7"/>
      <c r="B36" s="7"/>
      <c r="C36" s="7"/>
      <c r="D36" s="7"/>
      <c r="E36" s="7"/>
      <c r="F36" s="7"/>
      <c r="G36" s="7"/>
      <c r="H36" s="8"/>
      <c r="I36" s="9"/>
      <c r="J36" s="9"/>
      <c r="K36" s="7"/>
      <c r="L36" s="7"/>
      <c r="M36" s="10" t="str">
        <f t="shared" si="0"/>
        <v/>
      </c>
      <c r="N36" s="10" t="str">
        <f>IF(A36="","",IF(M36&lt;&gt;"Único","Revisar ID acción",IF(G36="Cerrada",IF(COUNTIFS(Eficacia!$A$10:$A$39,A36,Eficacia!$J$10:$J$39,"Revisar cierre autorizado")=1,"Contrastar cierre declarado","Cierre sin soporte"),IF(G36="Propuesta","Propuesta sin autorizar",IF(G36="Cancelada","Revisar motivo de cancelación",IF(OR(E36="",G36="",I36=""),"Completar planificación",IF(Resumen!$B$4="","Fecha corte pendiente",IF(AND(I36&lt;Resumen!$B$4,J36=""),"Plazo vencido","Seguimiento pendiente"))))))))</f>
        <v/>
      </c>
    </row>
    <row r="37" spans="1:14" ht="42" customHeight="1">
      <c r="A37" s="7"/>
      <c r="B37" s="7"/>
      <c r="C37" s="7"/>
      <c r="D37" s="7"/>
      <c r="E37" s="7"/>
      <c r="F37" s="7"/>
      <c r="G37" s="7"/>
      <c r="H37" s="8"/>
      <c r="I37" s="9"/>
      <c r="J37" s="9"/>
      <c r="K37" s="7"/>
      <c r="L37" s="7"/>
      <c r="M37" s="10" t="str">
        <f t="shared" si="0"/>
        <v/>
      </c>
      <c r="N37" s="10" t="str">
        <f>IF(A37="","",IF(M37&lt;&gt;"Único","Revisar ID acción",IF(G37="Cerrada",IF(COUNTIFS(Eficacia!$A$10:$A$39,A37,Eficacia!$J$10:$J$39,"Revisar cierre autorizado")=1,"Contrastar cierre declarado","Cierre sin soporte"),IF(G37="Propuesta","Propuesta sin autorizar",IF(G37="Cancelada","Revisar motivo de cancelación",IF(OR(E37="",G37="",I37=""),"Completar planificación",IF(Resumen!$B$4="","Fecha corte pendiente",IF(AND(I37&lt;Resumen!$B$4,J37=""),"Plazo vencido","Seguimiento pendiente"))))))))</f>
        <v/>
      </c>
    </row>
    <row r="38" spans="1:14" ht="42" customHeight="1">
      <c r="A38" s="7"/>
      <c r="B38" s="7"/>
      <c r="C38" s="7"/>
      <c r="D38" s="7"/>
      <c r="E38" s="7"/>
      <c r="F38" s="7"/>
      <c r="G38" s="7"/>
      <c r="H38" s="8"/>
      <c r="I38" s="9"/>
      <c r="J38" s="9"/>
      <c r="K38" s="7"/>
      <c r="L38" s="7"/>
      <c r="M38" s="10" t="str">
        <f t="shared" si="0"/>
        <v/>
      </c>
      <c r="N38" s="10" t="str">
        <f>IF(A38="","",IF(M38&lt;&gt;"Único","Revisar ID acción",IF(G38="Cerrada",IF(COUNTIFS(Eficacia!$A$10:$A$39,A38,Eficacia!$J$10:$J$39,"Revisar cierre autorizado")=1,"Contrastar cierre declarado","Cierre sin soporte"),IF(G38="Propuesta","Propuesta sin autorizar",IF(G38="Cancelada","Revisar motivo de cancelación",IF(OR(E38="",G38="",I38=""),"Completar planificación",IF(Resumen!$B$4="","Fecha corte pendiente",IF(AND(I38&lt;Resumen!$B$4,J38=""),"Plazo vencido","Seguimiento pendiente"))))))))</f>
        <v/>
      </c>
    </row>
    <row r="39" spans="1:14" ht="42" customHeight="1">
      <c r="A39" s="7"/>
      <c r="B39" s="7"/>
      <c r="C39" s="7"/>
      <c r="D39" s="7"/>
      <c r="E39" s="7"/>
      <c r="F39" s="7"/>
      <c r="G39" s="7"/>
      <c r="H39" s="8"/>
      <c r="I39" s="9"/>
      <c r="J39" s="9"/>
      <c r="K39" s="7"/>
      <c r="L39" s="7"/>
      <c r="M39" s="10" t="str">
        <f t="shared" si="0"/>
        <v/>
      </c>
      <c r="N39" s="10" t="str">
        <f>IF(A39="","",IF(M39&lt;&gt;"Único","Revisar ID acción",IF(G39="Cerrada",IF(COUNTIFS(Eficacia!$A$10:$A$39,A39,Eficacia!$J$10:$J$39,"Revisar cierre autorizado")=1,"Contrastar cierre declarado","Cierre sin soporte"),IF(G39="Propuesta","Propuesta sin autorizar",IF(G39="Cancelada","Revisar motivo de cancelación",IF(OR(E39="",G39="",I39=""),"Completar planificación",IF(Resumen!$B$4="","Fecha corte pendiente",IF(AND(I39&lt;Resumen!$B$4,J39=""),"Plazo vencido","Seguimiento pendiente"))))))))</f>
        <v/>
      </c>
    </row>
  </sheetData>
  <sortState xmlns:xlrd2="http://schemas.microsoft.com/office/spreadsheetml/2017/richdata2" ref="A10:N39">
    <sortCondition ref="A10"/>
  </sortState>
  <mergeCells count="3">
    <mergeCell ref="A2:D2"/>
    <mergeCell ref="A4:F5"/>
    <mergeCell ref="G4:N5"/>
  </mergeCells>
  <conditionalFormatting sqref="N10:N39">
    <cfRule type="expression" dxfId="1" priority="1">
      <formula>OR(N10="Cierre sin soporte",N10="Plazo vencido",N10="Revisar ID acción")</formula>
    </cfRule>
  </conditionalFormatting>
  <dataValidations count="3">
    <dataValidation type="list" sqref="G10:G39" xr:uid="{00000000-0002-0000-0100-000000000000}">
      <formula1>"Propuesta,Planificada,En curso,Implantada,Cerrada,Cancelada"</formula1>
    </dataValidation>
    <dataValidation type="list" sqref="F10:F39" xr:uid="{00000000-0002-0000-0100-000001000000}">
      <formula1>"Por valorar,Alta propuesta,Media propuesta,Baja propuesta"</formula1>
    </dataValidation>
    <dataValidation type="list" sqref="D10:D39" xr:uid="{00000000-0002-0000-0100-000002000000}">
      <formula1>"Investigación,Corrección,Acción correctiva,Mejora,Verificación"</formula1>
    </dataValidation>
  </dataValidations>
  <pageMargins left="0.7" right="0.7" top="0.75" bottom="0.75" header="0.3" footer="0.3"/>
  <pageSetup paperSize="9" scale="76" fitToWidth="3" fitToHeight="0" orientation="landscape" horizontalDpi="0" verticalDpi="0" r:id="rId1"/>
  <headerFooter>
    <oddHeader>&amp;CMEJ-001 Acciones</oddHeader>
    <oddFooter>&amp;CPágina &amp;P&amp;RJosé Manuel Hernández Agudo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39"/>
  <sheetViews>
    <sheetView showGridLines="0" workbookViewId="0">
      <pane xSplit="1" ySplit="9" topLeftCell="B10" activePane="bottomRight" state="frozen"/>
      <selection pane="topRight"/>
      <selection pane="bottomLeft"/>
      <selection pane="bottomRight" activeCell="B10" sqref="B10"/>
    </sheetView>
  </sheetViews>
  <sheetFormatPr baseColWidth="10" defaultColWidth="9" defaultRowHeight="14.25"/>
  <cols>
    <col min="1" max="1" width="20" customWidth="1"/>
    <col min="2" max="2" width="54" customWidth="1"/>
    <col min="3" max="3" width="28" customWidth="1"/>
    <col min="4" max="4" width="18" customWidth="1"/>
    <col min="5" max="5" width="24" customWidth="1"/>
    <col min="6" max="6" width="38" customWidth="1"/>
    <col min="7" max="7" width="27" customWidth="1"/>
    <col min="8" max="8" width="28" customWidth="1"/>
    <col min="9" max="9" width="18" customWidth="1"/>
    <col min="10" max="10" width="40" customWidth="1"/>
    <col min="11" max="11" width="20" customWidth="1"/>
  </cols>
  <sheetData>
    <row r="1" spans="1:11" ht="26.1" customHeight="1">
      <c r="A1" s="5"/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ht="26.1" customHeight="1">
      <c r="A2" s="19" t="s">
        <v>70</v>
      </c>
      <c r="B2" s="20"/>
      <c r="C2" s="20"/>
      <c r="D2" s="20"/>
      <c r="E2" s="5"/>
      <c r="F2" s="5"/>
      <c r="G2" s="5"/>
      <c r="H2" s="5"/>
      <c r="I2" s="5"/>
      <c r="J2" s="5"/>
      <c r="K2" s="5"/>
    </row>
    <row r="3" spans="1:11" ht="26.1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ht="26.1" customHeight="1">
      <c r="A4" s="20" t="s">
        <v>71</v>
      </c>
      <c r="B4" s="20"/>
      <c r="C4" s="20"/>
      <c r="D4" s="20"/>
      <c r="E4" s="20"/>
      <c r="F4" s="20"/>
      <c r="G4" s="20" t="s">
        <v>72</v>
      </c>
      <c r="H4" s="20"/>
      <c r="I4" s="20"/>
      <c r="J4" s="20"/>
      <c r="K4" s="20"/>
    </row>
    <row r="5" spans="1:11" ht="26.1" customHeight="1">
      <c r="A5" s="20"/>
      <c r="B5" s="20"/>
      <c r="C5" s="20"/>
      <c r="D5" s="20"/>
      <c r="E5" s="20"/>
      <c r="F5" s="20"/>
      <c r="G5" s="20"/>
      <c r="H5" s="20"/>
      <c r="I5" s="20"/>
      <c r="J5" s="20"/>
      <c r="K5" s="20"/>
    </row>
    <row r="6" spans="1:11" ht="26.1" customHeight="1">
      <c r="A6" s="5"/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1" customHeight="1">
      <c r="A7" s="5"/>
      <c r="B7" s="5"/>
      <c r="C7" s="5"/>
      <c r="D7" s="5"/>
      <c r="E7" s="5"/>
      <c r="F7" s="5"/>
      <c r="G7" s="5"/>
      <c r="H7" s="5"/>
      <c r="I7" s="5"/>
      <c r="J7" s="5"/>
      <c r="K7" s="5"/>
    </row>
    <row r="8" spans="1:11" ht="26.1" customHeight="1">
      <c r="A8" s="5"/>
      <c r="B8" s="5"/>
      <c r="C8" s="5"/>
      <c r="D8" s="5"/>
      <c r="E8" s="5"/>
      <c r="F8" s="5"/>
      <c r="G8" s="5"/>
      <c r="H8" s="5"/>
      <c r="I8" s="5"/>
      <c r="J8" s="5"/>
      <c r="K8" s="5"/>
    </row>
    <row r="9" spans="1:11" ht="39.950000000000003" customHeight="1">
      <c r="A9" s="6" t="s">
        <v>36</v>
      </c>
      <c r="B9" s="6" t="s">
        <v>73</v>
      </c>
      <c r="C9" s="6" t="s">
        <v>74</v>
      </c>
      <c r="D9" s="6" t="s">
        <v>75</v>
      </c>
      <c r="E9" s="6" t="s">
        <v>76</v>
      </c>
      <c r="F9" s="6" t="s">
        <v>77</v>
      </c>
      <c r="G9" s="6" t="s">
        <v>78</v>
      </c>
      <c r="H9" s="6" t="s">
        <v>79</v>
      </c>
      <c r="I9" s="6" t="s">
        <v>80</v>
      </c>
      <c r="J9" s="6" t="s">
        <v>81</v>
      </c>
      <c r="K9" s="6" t="s">
        <v>48</v>
      </c>
    </row>
    <row r="10" spans="1:11" ht="99.95" customHeight="1">
      <c r="A10" s="7" t="s">
        <v>50</v>
      </c>
      <c r="B10" s="7" t="s">
        <v>82</v>
      </c>
      <c r="C10" s="7" t="s">
        <v>83</v>
      </c>
      <c r="D10" s="9"/>
      <c r="E10" s="7" t="s">
        <v>84</v>
      </c>
      <c r="F10" s="7"/>
      <c r="G10" s="7" t="s">
        <v>84</v>
      </c>
      <c r="H10" s="7"/>
      <c r="I10" s="9"/>
      <c r="J10" s="10" t="str">
        <f>IF(A10="","",IF(K10&lt;&gt;"Único","Revisar ID verificación",IF(COUNTIFS(Acciones!$A$10:$A$39,A10)&lt;&gt;1,"Revisar ID acción",IF(OR(INDEX(Acciones!$J$10:$J$39,MATCH(A10,Acciones!$A$10:$A$39,0))=0,INDEX(Acciones!$L$10:$L$39,MATCH(A10,Acciones!$A$10:$A$39,0))=""),"Evidencia de implantación pendiente",IF(OR(B10="",C10="",D10=""),"Completar plan de verificación",IF(OR(E10="",E10="Pendiente"),"Verificación pendiente",IF(E10&lt;&gt;"Eficaz","Revisar resultado y acción",IF(F10="","Evidencia de eficacia pendiente",IF(OR(G10&lt;&gt;"Cierre autorizado",H10="",I10=""),"Decisión de cierre pendiente","Revisar cierre autorizado")))))))))</f>
        <v>Evidencia de implantación pendiente</v>
      </c>
      <c r="K10" s="10" t="str">
        <f>IF(A10="","",IF(COUNTIFS($A$10:$A$39,A10)=1,"Único","ID duplicado"))</f>
        <v>Único</v>
      </c>
    </row>
    <row r="11" spans="1:11" ht="99.95" customHeight="1">
      <c r="A11" s="7" t="s">
        <v>58</v>
      </c>
      <c r="B11" s="7" t="s">
        <v>85</v>
      </c>
      <c r="C11" s="7" t="s">
        <v>83</v>
      </c>
      <c r="D11" s="9"/>
      <c r="E11" s="7" t="s">
        <v>84</v>
      </c>
      <c r="F11" s="7"/>
      <c r="G11" s="7" t="s">
        <v>84</v>
      </c>
      <c r="H11" s="7"/>
      <c r="I11" s="9"/>
      <c r="J11" s="10" t="str">
        <f>IF(A11="","",IF(K11&lt;&gt;"Único","Revisar ID verificación",IF(COUNTIFS(Acciones!$A$10:$A$39,A11)&lt;&gt;1,"Revisar ID acción",IF(OR(INDEX(Acciones!$J$10:$J$39,MATCH(A11,Acciones!$A$10:$A$39,0))=0,INDEX(Acciones!$L$10:$L$39,MATCH(A11,Acciones!$A$10:$A$39,0))=""),"Evidencia de implantación pendiente",IF(OR(B11="",C11="",D11=""),"Completar plan de verificación",IF(OR(E11="",E11="Pendiente"),"Verificación pendiente",IF(E11&lt;&gt;"Eficaz","Revisar resultado y acción",IF(F11="","Evidencia de eficacia pendiente",IF(OR(G11&lt;&gt;"Cierre autorizado",H11="",I11=""),"Decisión de cierre pendiente","Revisar cierre autorizado")))))))))</f>
        <v>Evidencia de implantación pendiente</v>
      </c>
      <c r="K11" s="10" t="str">
        <f>IF(A11="","",IF(COUNTIFS($A$10:$A$39,A11)=1,"Único","ID duplicado"))</f>
        <v>Único</v>
      </c>
    </row>
    <row r="12" spans="1:11" ht="99.95" customHeight="1">
      <c r="A12" s="7" t="s">
        <v>63</v>
      </c>
      <c r="B12" s="7" t="s">
        <v>86</v>
      </c>
      <c r="C12" s="7" t="s">
        <v>83</v>
      </c>
      <c r="D12" s="9"/>
      <c r="E12" s="7" t="s">
        <v>84</v>
      </c>
      <c r="F12" s="7"/>
      <c r="G12" s="7" t="s">
        <v>84</v>
      </c>
      <c r="H12" s="7"/>
      <c r="I12" s="9"/>
      <c r="J12" s="10" t="str">
        <f>IF(A12="","",IF(K12&lt;&gt;"Único","Revisar ID verificación",IF(COUNTIFS(Acciones!$A$10:$A$39,A12)&lt;&gt;1,"Revisar ID acción",IF(OR(INDEX(Acciones!$J$10:$J$39,MATCH(A12,Acciones!$A$10:$A$39,0))=0,INDEX(Acciones!$L$10:$L$39,MATCH(A12,Acciones!$A$10:$A$39,0))=""),"Evidencia de implantación pendiente",IF(OR(B12="",C12="",D12=""),"Completar plan de verificación",IF(OR(E12="",E12="Pendiente"),"Verificación pendiente",IF(E12&lt;&gt;"Eficaz","Revisar resultado y acción",IF(F12="","Evidencia de eficacia pendiente",IF(OR(G12&lt;&gt;"Cierre autorizado",H12="",I12=""),"Decisión de cierre pendiente","Revisar cierre autorizado")))))))))</f>
        <v>Evidencia de implantación pendiente</v>
      </c>
      <c r="K12" s="10" t="str">
        <f>IF(A12="","",IF(COUNTIFS($A$10:$A$39,A12)=1,"Único","ID duplicado"))</f>
        <v>Único</v>
      </c>
    </row>
    <row r="13" spans="1:11" ht="42" customHeight="1">
      <c r="A13" s="7"/>
      <c r="B13" s="7"/>
      <c r="C13" s="7"/>
      <c r="D13" s="9"/>
      <c r="E13" s="7"/>
      <c r="F13" s="7"/>
      <c r="G13" s="7"/>
      <c r="H13" s="7"/>
      <c r="I13" s="9"/>
      <c r="J13" s="10" t="str">
        <f>IF(A13="","",IF(K13&lt;&gt;"Único","Revisar ID verificación",IF(COUNTIFS(Acciones!$A$10:$A$39,A13)&lt;&gt;1,"Revisar ID acción",IF(OR(INDEX(Acciones!$J$10:$J$39,MATCH(A13,Acciones!$A$10:$A$39,0))=0,INDEX(Acciones!$L$10:$L$39,MATCH(A13,Acciones!$A$10:$A$39,0))=""),"Evidencia de implantación pendiente",IF(OR(B13="",C13="",D13=""),"Completar plan de verificación",IF(OR(E13="",E13="Pendiente"),"Verificación pendiente",IF(E13&lt;&gt;"Eficaz","Revisar resultado y acción",IF(F13="","Evidencia de eficacia pendiente",IF(OR(G13&lt;&gt;"Cierre autorizado",H13="",I13=""),"Decisión de cierre pendiente","Revisar cierre autorizado")))))))))</f>
        <v/>
      </c>
      <c r="K13" s="10" t="str">
        <f t="shared" ref="K13:K39" si="0">IF(A13="","",IF(COUNTIFS($A$10:$A$39,A13)=1,"Único","ID duplicado"))</f>
        <v/>
      </c>
    </row>
    <row r="14" spans="1:11" ht="42" customHeight="1">
      <c r="A14" s="7"/>
      <c r="B14" s="7"/>
      <c r="C14" s="7"/>
      <c r="D14" s="9"/>
      <c r="E14" s="7"/>
      <c r="F14" s="7"/>
      <c r="G14" s="7"/>
      <c r="H14" s="7"/>
      <c r="I14" s="9"/>
      <c r="J14" s="10" t="str">
        <f>IF(A14="","",IF(K14&lt;&gt;"Único","Revisar ID verificación",IF(COUNTIFS(Acciones!$A$10:$A$39,A14)&lt;&gt;1,"Revisar ID acción",IF(OR(INDEX(Acciones!$J$10:$J$39,MATCH(A14,Acciones!$A$10:$A$39,0))=0,INDEX(Acciones!$L$10:$L$39,MATCH(A14,Acciones!$A$10:$A$39,0))=""),"Evidencia de implantación pendiente",IF(OR(B14="",C14="",D14=""),"Completar plan de verificación",IF(OR(E14="",E14="Pendiente"),"Verificación pendiente",IF(E14&lt;&gt;"Eficaz","Revisar resultado y acción",IF(F14="","Evidencia de eficacia pendiente",IF(OR(G14&lt;&gt;"Cierre autorizado",H14="",I14=""),"Decisión de cierre pendiente","Revisar cierre autorizado")))))))))</f>
        <v/>
      </c>
      <c r="K14" s="10" t="str">
        <f t="shared" si="0"/>
        <v/>
      </c>
    </row>
    <row r="15" spans="1:11" ht="42" customHeight="1">
      <c r="A15" s="7"/>
      <c r="B15" s="7"/>
      <c r="C15" s="7"/>
      <c r="D15" s="9"/>
      <c r="E15" s="7"/>
      <c r="F15" s="7"/>
      <c r="G15" s="7"/>
      <c r="H15" s="7"/>
      <c r="I15" s="9"/>
      <c r="J15" s="10" t="str">
        <f>IF(A15="","",IF(K15&lt;&gt;"Único","Revisar ID verificación",IF(COUNTIFS(Acciones!$A$10:$A$39,A15)&lt;&gt;1,"Revisar ID acción",IF(OR(INDEX(Acciones!$J$10:$J$39,MATCH(A15,Acciones!$A$10:$A$39,0))=0,INDEX(Acciones!$L$10:$L$39,MATCH(A15,Acciones!$A$10:$A$39,0))=""),"Evidencia de implantación pendiente",IF(OR(B15="",C15="",D15=""),"Completar plan de verificación",IF(OR(E15="",E15="Pendiente"),"Verificación pendiente",IF(E15&lt;&gt;"Eficaz","Revisar resultado y acción",IF(F15="","Evidencia de eficacia pendiente",IF(OR(G15&lt;&gt;"Cierre autorizado",H15="",I15=""),"Decisión de cierre pendiente","Revisar cierre autorizado")))))))))</f>
        <v/>
      </c>
      <c r="K15" s="10" t="str">
        <f t="shared" si="0"/>
        <v/>
      </c>
    </row>
    <row r="16" spans="1:11" ht="42" customHeight="1">
      <c r="A16" s="7"/>
      <c r="B16" s="7"/>
      <c r="C16" s="7"/>
      <c r="D16" s="9"/>
      <c r="E16" s="7"/>
      <c r="F16" s="7"/>
      <c r="G16" s="7"/>
      <c r="H16" s="7"/>
      <c r="I16" s="9"/>
      <c r="J16" s="10" t="str">
        <f>IF(A16="","",IF(K16&lt;&gt;"Único","Revisar ID verificación",IF(COUNTIFS(Acciones!$A$10:$A$39,A16)&lt;&gt;1,"Revisar ID acción",IF(OR(INDEX(Acciones!$J$10:$J$39,MATCH(A16,Acciones!$A$10:$A$39,0))=0,INDEX(Acciones!$L$10:$L$39,MATCH(A16,Acciones!$A$10:$A$39,0))=""),"Evidencia de implantación pendiente",IF(OR(B16="",C16="",D16=""),"Completar plan de verificación",IF(OR(E16="",E16="Pendiente"),"Verificación pendiente",IF(E16&lt;&gt;"Eficaz","Revisar resultado y acción",IF(F16="","Evidencia de eficacia pendiente",IF(OR(G16&lt;&gt;"Cierre autorizado",H16="",I16=""),"Decisión de cierre pendiente","Revisar cierre autorizado")))))))))</f>
        <v/>
      </c>
      <c r="K16" s="10" t="str">
        <f t="shared" si="0"/>
        <v/>
      </c>
    </row>
    <row r="17" spans="1:11" ht="42" customHeight="1">
      <c r="A17" s="7"/>
      <c r="B17" s="7"/>
      <c r="C17" s="7"/>
      <c r="D17" s="9"/>
      <c r="E17" s="7"/>
      <c r="F17" s="7"/>
      <c r="G17" s="7"/>
      <c r="H17" s="7"/>
      <c r="I17" s="9"/>
      <c r="J17" s="10" t="str">
        <f>IF(A17="","",IF(K17&lt;&gt;"Único","Revisar ID verificación",IF(COUNTIFS(Acciones!$A$10:$A$39,A17)&lt;&gt;1,"Revisar ID acción",IF(OR(INDEX(Acciones!$J$10:$J$39,MATCH(A17,Acciones!$A$10:$A$39,0))=0,INDEX(Acciones!$L$10:$L$39,MATCH(A17,Acciones!$A$10:$A$39,0))=""),"Evidencia de implantación pendiente",IF(OR(B17="",C17="",D17=""),"Completar plan de verificación",IF(OR(E17="",E17="Pendiente"),"Verificación pendiente",IF(E17&lt;&gt;"Eficaz","Revisar resultado y acción",IF(F17="","Evidencia de eficacia pendiente",IF(OR(G17&lt;&gt;"Cierre autorizado",H17="",I17=""),"Decisión de cierre pendiente","Revisar cierre autorizado")))))))))</f>
        <v/>
      </c>
      <c r="K17" s="10" t="str">
        <f t="shared" si="0"/>
        <v/>
      </c>
    </row>
    <row r="18" spans="1:11" ht="42" customHeight="1">
      <c r="A18" s="7"/>
      <c r="B18" s="7"/>
      <c r="C18" s="7"/>
      <c r="D18" s="9"/>
      <c r="E18" s="7"/>
      <c r="F18" s="7"/>
      <c r="G18" s="7"/>
      <c r="H18" s="7"/>
      <c r="I18" s="9"/>
      <c r="J18" s="10" t="str">
        <f>IF(A18="","",IF(K18&lt;&gt;"Único","Revisar ID verificación",IF(COUNTIFS(Acciones!$A$10:$A$39,A18)&lt;&gt;1,"Revisar ID acción",IF(OR(INDEX(Acciones!$J$10:$J$39,MATCH(A18,Acciones!$A$10:$A$39,0))=0,INDEX(Acciones!$L$10:$L$39,MATCH(A18,Acciones!$A$10:$A$39,0))=""),"Evidencia de implantación pendiente",IF(OR(B18="",C18="",D18=""),"Completar plan de verificación",IF(OR(E18="",E18="Pendiente"),"Verificación pendiente",IF(E18&lt;&gt;"Eficaz","Revisar resultado y acción",IF(F18="","Evidencia de eficacia pendiente",IF(OR(G18&lt;&gt;"Cierre autorizado",H18="",I18=""),"Decisión de cierre pendiente","Revisar cierre autorizado")))))))))</f>
        <v/>
      </c>
      <c r="K18" s="10" t="str">
        <f t="shared" si="0"/>
        <v/>
      </c>
    </row>
    <row r="19" spans="1:11" ht="42" customHeight="1">
      <c r="A19" s="7"/>
      <c r="B19" s="7"/>
      <c r="C19" s="7"/>
      <c r="D19" s="9"/>
      <c r="E19" s="7"/>
      <c r="F19" s="7"/>
      <c r="G19" s="7"/>
      <c r="H19" s="7"/>
      <c r="I19" s="9"/>
      <c r="J19" s="10" t="str">
        <f>IF(A19="","",IF(K19&lt;&gt;"Único","Revisar ID verificación",IF(COUNTIFS(Acciones!$A$10:$A$39,A19)&lt;&gt;1,"Revisar ID acción",IF(OR(INDEX(Acciones!$J$10:$J$39,MATCH(A19,Acciones!$A$10:$A$39,0))=0,INDEX(Acciones!$L$10:$L$39,MATCH(A19,Acciones!$A$10:$A$39,0))=""),"Evidencia de implantación pendiente",IF(OR(B19="",C19="",D19=""),"Completar plan de verificación",IF(OR(E19="",E19="Pendiente"),"Verificación pendiente",IF(E19&lt;&gt;"Eficaz","Revisar resultado y acción",IF(F19="","Evidencia de eficacia pendiente",IF(OR(G19&lt;&gt;"Cierre autorizado",H19="",I19=""),"Decisión de cierre pendiente","Revisar cierre autorizado")))))))))</f>
        <v/>
      </c>
      <c r="K19" s="10" t="str">
        <f t="shared" si="0"/>
        <v/>
      </c>
    </row>
    <row r="20" spans="1:11" ht="42" customHeight="1">
      <c r="A20" s="7"/>
      <c r="B20" s="7"/>
      <c r="C20" s="7"/>
      <c r="D20" s="9"/>
      <c r="E20" s="7"/>
      <c r="F20" s="7"/>
      <c r="G20" s="7"/>
      <c r="H20" s="7"/>
      <c r="I20" s="9"/>
      <c r="J20" s="10" t="str">
        <f>IF(A20="","",IF(K20&lt;&gt;"Único","Revisar ID verificación",IF(COUNTIFS(Acciones!$A$10:$A$39,A20)&lt;&gt;1,"Revisar ID acción",IF(OR(INDEX(Acciones!$J$10:$J$39,MATCH(A20,Acciones!$A$10:$A$39,0))=0,INDEX(Acciones!$L$10:$L$39,MATCH(A20,Acciones!$A$10:$A$39,0))=""),"Evidencia de implantación pendiente",IF(OR(B20="",C20="",D20=""),"Completar plan de verificación",IF(OR(E20="",E20="Pendiente"),"Verificación pendiente",IF(E20&lt;&gt;"Eficaz","Revisar resultado y acción",IF(F20="","Evidencia de eficacia pendiente",IF(OR(G20&lt;&gt;"Cierre autorizado",H20="",I20=""),"Decisión de cierre pendiente","Revisar cierre autorizado")))))))))</f>
        <v/>
      </c>
      <c r="K20" s="10" t="str">
        <f t="shared" si="0"/>
        <v/>
      </c>
    </row>
    <row r="21" spans="1:11" ht="42" customHeight="1">
      <c r="A21" s="7"/>
      <c r="B21" s="7"/>
      <c r="C21" s="7"/>
      <c r="D21" s="9"/>
      <c r="E21" s="7"/>
      <c r="F21" s="7"/>
      <c r="G21" s="7"/>
      <c r="H21" s="7"/>
      <c r="I21" s="9"/>
      <c r="J21" s="10" t="str">
        <f>IF(A21="","",IF(K21&lt;&gt;"Único","Revisar ID verificación",IF(COUNTIFS(Acciones!$A$10:$A$39,A21)&lt;&gt;1,"Revisar ID acción",IF(OR(INDEX(Acciones!$J$10:$J$39,MATCH(A21,Acciones!$A$10:$A$39,0))=0,INDEX(Acciones!$L$10:$L$39,MATCH(A21,Acciones!$A$10:$A$39,0))=""),"Evidencia de implantación pendiente",IF(OR(B21="",C21="",D21=""),"Completar plan de verificación",IF(OR(E21="",E21="Pendiente"),"Verificación pendiente",IF(E21&lt;&gt;"Eficaz","Revisar resultado y acción",IF(F21="","Evidencia de eficacia pendiente",IF(OR(G21&lt;&gt;"Cierre autorizado",H21="",I21=""),"Decisión de cierre pendiente","Revisar cierre autorizado")))))))))</f>
        <v/>
      </c>
      <c r="K21" s="10" t="str">
        <f t="shared" si="0"/>
        <v/>
      </c>
    </row>
    <row r="22" spans="1:11" ht="42" customHeight="1">
      <c r="A22" s="7"/>
      <c r="B22" s="7"/>
      <c r="C22" s="7"/>
      <c r="D22" s="9"/>
      <c r="E22" s="7"/>
      <c r="F22" s="7"/>
      <c r="G22" s="7"/>
      <c r="H22" s="7"/>
      <c r="I22" s="9"/>
      <c r="J22" s="10" t="str">
        <f>IF(A22="","",IF(K22&lt;&gt;"Único","Revisar ID verificación",IF(COUNTIFS(Acciones!$A$10:$A$39,A22)&lt;&gt;1,"Revisar ID acción",IF(OR(INDEX(Acciones!$J$10:$J$39,MATCH(A22,Acciones!$A$10:$A$39,0))=0,INDEX(Acciones!$L$10:$L$39,MATCH(A22,Acciones!$A$10:$A$39,0))=""),"Evidencia de implantación pendiente",IF(OR(B22="",C22="",D22=""),"Completar plan de verificación",IF(OR(E22="",E22="Pendiente"),"Verificación pendiente",IF(E22&lt;&gt;"Eficaz","Revisar resultado y acción",IF(F22="","Evidencia de eficacia pendiente",IF(OR(G22&lt;&gt;"Cierre autorizado",H22="",I22=""),"Decisión de cierre pendiente","Revisar cierre autorizado")))))))))</f>
        <v/>
      </c>
      <c r="K22" s="10" t="str">
        <f t="shared" si="0"/>
        <v/>
      </c>
    </row>
    <row r="23" spans="1:11" ht="42" customHeight="1">
      <c r="A23" s="7"/>
      <c r="B23" s="7"/>
      <c r="C23" s="7"/>
      <c r="D23" s="9"/>
      <c r="E23" s="7"/>
      <c r="F23" s="7"/>
      <c r="G23" s="7"/>
      <c r="H23" s="7"/>
      <c r="I23" s="9"/>
      <c r="J23" s="10" t="str">
        <f>IF(A23="","",IF(K23&lt;&gt;"Único","Revisar ID verificación",IF(COUNTIFS(Acciones!$A$10:$A$39,A23)&lt;&gt;1,"Revisar ID acción",IF(OR(INDEX(Acciones!$J$10:$J$39,MATCH(A23,Acciones!$A$10:$A$39,0))=0,INDEX(Acciones!$L$10:$L$39,MATCH(A23,Acciones!$A$10:$A$39,0))=""),"Evidencia de implantación pendiente",IF(OR(B23="",C23="",D23=""),"Completar plan de verificación",IF(OR(E23="",E23="Pendiente"),"Verificación pendiente",IF(E23&lt;&gt;"Eficaz","Revisar resultado y acción",IF(F23="","Evidencia de eficacia pendiente",IF(OR(G23&lt;&gt;"Cierre autorizado",H23="",I23=""),"Decisión de cierre pendiente","Revisar cierre autorizado")))))))))</f>
        <v/>
      </c>
      <c r="K23" s="10" t="str">
        <f t="shared" si="0"/>
        <v/>
      </c>
    </row>
    <row r="24" spans="1:11" ht="42" customHeight="1">
      <c r="A24" s="7"/>
      <c r="B24" s="7"/>
      <c r="C24" s="7"/>
      <c r="D24" s="9"/>
      <c r="E24" s="7"/>
      <c r="F24" s="7"/>
      <c r="G24" s="7"/>
      <c r="H24" s="7"/>
      <c r="I24" s="9"/>
      <c r="J24" s="10" t="str">
        <f>IF(A24="","",IF(K24&lt;&gt;"Único","Revisar ID verificación",IF(COUNTIFS(Acciones!$A$10:$A$39,A24)&lt;&gt;1,"Revisar ID acción",IF(OR(INDEX(Acciones!$J$10:$J$39,MATCH(A24,Acciones!$A$10:$A$39,0))=0,INDEX(Acciones!$L$10:$L$39,MATCH(A24,Acciones!$A$10:$A$39,0))=""),"Evidencia de implantación pendiente",IF(OR(B24="",C24="",D24=""),"Completar plan de verificación",IF(OR(E24="",E24="Pendiente"),"Verificación pendiente",IF(E24&lt;&gt;"Eficaz","Revisar resultado y acción",IF(F24="","Evidencia de eficacia pendiente",IF(OR(G24&lt;&gt;"Cierre autorizado",H24="",I24=""),"Decisión de cierre pendiente","Revisar cierre autorizado")))))))))</f>
        <v/>
      </c>
      <c r="K24" s="10" t="str">
        <f t="shared" si="0"/>
        <v/>
      </c>
    </row>
    <row r="25" spans="1:11" ht="42" customHeight="1">
      <c r="A25" s="7"/>
      <c r="B25" s="7"/>
      <c r="C25" s="7"/>
      <c r="D25" s="9"/>
      <c r="E25" s="7"/>
      <c r="F25" s="7"/>
      <c r="G25" s="7"/>
      <c r="H25" s="7"/>
      <c r="I25" s="9"/>
      <c r="J25" s="10" t="str">
        <f>IF(A25="","",IF(K25&lt;&gt;"Único","Revisar ID verificación",IF(COUNTIFS(Acciones!$A$10:$A$39,A25)&lt;&gt;1,"Revisar ID acción",IF(OR(INDEX(Acciones!$J$10:$J$39,MATCH(A25,Acciones!$A$10:$A$39,0))=0,INDEX(Acciones!$L$10:$L$39,MATCH(A25,Acciones!$A$10:$A$39,0))=""),"Evidencia de implantación pendiente",IF(OR(B25="",C25="",D25=""),"Completar plan de verificación",IF(OR(E25="",E25="Pendiente"),"Verificación pendiente",IF(E25&lt;&gt;"Eficaz","Revisar resultado y acción",IF(F25="","Evidencia de eficacia pendiente",IF(OR(G25&lt;&gt;"Cierre autorizado",H25="",I25=""),"Decisión de cierre pendiente","Revisar cierre autorizado")))))))))</f>
        <v/>
      </c>
      <c r="K25" s="10" t="str">
        <f t="shared" si="0"/>
        <v/>
      </c>
    </row>
    <row r="26" spans="1:11" ht="42" customHeight="1">
      <c r="A26" s="7"/>
      <c r="B26" s="7"/>
      <c r="C26" s="7"/>
      <c r="D26" s="9"/>
      <c r="E26" s="7"/>
      <c r="F26" s="7"/>
      <c r="G26" s="7"/>
      <c r="H26" s="7"/>
      <c r="I26" s="9"/>
      <c r="J26" s="10" t="str">
        <f>IF(A26="","",IF(K26&lt;&gt;"Único","Revisar ID verificación",IF(COUNTIFS(Acciones!$A$10:$A$39,A26)&lt;&gt;1,"Revisar ID acción",IF(OR(INDEX(Acciones!$J$10:$J$39,MATCH(A26,Acciones!$A$10:$A$39,0))=0,INDEX(Acciones!$L$10:$L$39,MATCH(A26,Acciones!$A$10:$A$39,0))=""),"Evidencia de implantación pendiente",IF(OR(B26="",C26="",D26=""),"Completar plan de verificación",IF(OR(E26="",E26="Pendiente"),"Verificación pendiente",IF(E26&lt;&gt;"Eficaz","Revisar resultado y acción",IF(F26="","Evidencia de eficacia pendiente",IF(OR(G26&lt;&gt;"Cierre autorizado",H26="",I26=""),"Decisión de cierre pendiente","Revisar cierre autorizado")))))))))</f>
        <v/>
      </c>
      <c r="K26" s="10" t="str">
        <f t="shared" si="0"/>
        <v/>
      </c>
    </row>
    <row r="27" spans="1:11" ht="42" customHeight="1">
      <c r="A27" s="7"/>
      <c r="B27" s="7"/>
      <c r="C27" s="7"/>
      <c r="D27" s="9"/>
      <c r="E27" s="7"/>
      <c r="F27" s="7"/>
      <c r="G27" s="7"/>
      <c r="H27" s="7"/>
      <c r="I27" s="9"/>
      <c r="J27" s="10" t="str">
        <f>IF(A27="","",IF(K27&lt;&gt;"Único","Revisar ID verificación",IF(COUNTIFS(Acciones!$A$10:$A$39,A27)&lt;&gt;1,"Revisar ID acción",IF(OR(INDEX(Acciones!$J$10:$J$39,MATCH(A27,Acciones!$A$10:$A$39,0))=0,INDEX(Acciones!$L$10:$L$39,MATCH(A27,Acciones!$A$10:$A$39,0))=""),"Evidencia de implantación pendiente",IF(OR(B27="",C27="",D27=""),"Completar plan de verificación",IF(OR(E27="",E27="Pendiente"),"Verificación pendiente",IF(E27&lt;&gt;"Eficaz","Revisar resultado y acción",IF(F27="","Evidencia de eficacia pendiente",IF(OR(G27&lt;&gt;"Cierre autorizado",H27="",I27=""),"Decisión de cierre pendiente","Revisar cierre autorizado")))))))))</f>
        <v/>
      </c>
      <c r="K27" s="10" t="str">
        <f t="shared" si="0"/>
        <v/>
      </c>
    </row>
    <row r="28" spans="1:11" ht="42" customHeight="1">
      <c r="A28" s="7"/>
      <c r="B28" s="7"/>
      <c r="C28" s="7"/>
      <c r="D28" s="9"/>
      <c r="E28" s="7"/>
      <c r="F28" s="7"/>
      <c r="G28" s="7"/>
      <c r="H28" s="7"/>
      <c r="I28" s="9"/>
      <c r="J28" s="10" t="str">
        <f>IF(A28="","",IF(K28&lt;&gt;"Único","Revisar ID verificación",IF(COUNTIFS(Acciones!$A$10:$A$39,A28)&lt;&gt;1,"Revisar ID acción",IF(OR(INDEX(Acciones!$J$10:$J$39,MATCH(A28,Acciones!$A$10:$A$39,0))=0,INDEX(Acciones!$L$10:$L$39,MATCH(A28,Acciones!$A$10:$A$39,0))=""),"Evidencia de implantación pendiente",IF(OR(B28="",C28="",D28=""),"Completar plan de verificación",IF(OR(E28="",E28="Pendiente"),"Verificación pendiente",IF(E28&lt;&gt;"Eficaz","Revisar resultado y acción",IF(F28="","Evidencia de eficacia pendiente",IF(OR(G28&lt;&gt;"Cierre autorizado",H28="",I28=""),"Decisión de cierre pendiente","Revisar cierre autorizado")))))))))</f>
        <v/>
      </c>
      <c r="K28" s="10" t="str">
        <f t="shared" si="0"/>
        <v/>
      </c>
    </row>
    <row r="29" spans="1:11" ht="42" customHeight="1">
      <c r="A29" s="7"/>
      <c r="B29" s="7"/>
      <c r="C29" s="7"/>
      <c r="D29" s="9"/>
      <c r="E29" s="7"/>
      <c r="F29" s="7"/>
      <c r="G29" s="7"/>
      <c r="H29" s="7"/>
      <c r="I29" s="9"/>
      <c r="J29" s="10" t="str">
        <f>IF(A29="","",IF(K29&lt;&gt;"Único","Revisar ID verificación",IF(COUNTIFS(Acciones!$A$10:$A$39,A29)&lt;&gt;1,"Revisar ID acción",IF(OR(INDEX(Acciones!$J$10:$J$39,MATCH(A29,Acciones!$A$10:$A$39,0))=0,INDEX(Acciones!$L$10:$L$39,MATCH(A29,Acciones!$A$10:$A$39,0))=""),"Evidencia de implantación pendiente",IF(OR(B29="",C29="",D29=""),"Completar plan de verificación",IF(OR(E29="",E29="Pendiente"),"Verificación pendiente",IF(E29&lt;&gt;"Eficaz","Revisar resultado y acción",IF(F29="","Evidencia de eficacia pendiente",IF(OR(G29&lt;&gt;"Cierre autorizado",H29="",I29=""),"Decisión de cierre pendiente","Revisar cierre autorizado")))))))))</f>
        <v/>
      </c>
      <c r="K29" s="10" t="str">
        <f t="shared" si="0"/>
        <v/>
      </c>
    </row>
    <row r="30" spans="1:11" ht="42" customHeight="1">
      <c r="A30" s="7"/>
      <c r="B30" s="7"/>
      <c r="C30" s="7"/>
      <c r="D30" s="9"/>
      <c r="E30" s="7"/>
      <c r="F30" s="7"/>
      <c r="G30" s="7"/>
      <c r="H30" s="7"/>
      <c r="I30" s="9"/>
      <c r="J30" s="10" t="str">
        <f>IF(A30="","",IF(K30&lt;&gt;"Único","Revisar ID verificación",IF(COUNTIFS(Acciones!$A$10:$A$39,A30)&lt;&gt;1,"Revisar ID acción",IF(OR(INDEX(Acciones!$J$10:$J$39,MATCH(A30,Acciones!$A$10:$A$39,0))=0,INDEX(Acciones!$L$10:$L$39,MATCH(A30,Acciones!$A$10:$A$39,0))=""),"Evidencia de implantación pendiente",IF(OR(B30="",C30="",D30=""),"Completar plan de verificación",IF(OR(E30="",E30="Pendiente"),"Verificación pendiente",IF(E30&lt;&gt;"Eficaz","Revisar resultado y acción",IF(F30="","Evidencia de eficacia pendiente",IF(OR(G30&lt;&gt;"Cierre autorizado",H30="",I30=""),"Decisión de cierre pendiente","Revisar cierre autorizado")))))))))</f>
        <v/>
      </c>
      <c r="K30" s="10" t="str">
        <f t="shared" si="0"/>
        <v/>
      </c>
    </row>
    <row r="31" spans="1:11" ht="42" customHeight="1">
      <c r="A31" s="7"/>
      <c r="B31" s="7"/>
      <c r="C31" s="7"/>
      <c r="D31" s="9"/>
      <c r="E31" s="7"/>
      <c r="F31" s="7"/>
      <c r="G31" s="7"/>
      <c r="H31" s="7"/>
      <c r="I31" s="9"/>
      <c r="J31" s="10" t="str">
        <f>IF(A31="","",IF(K31&lt;&gt;"Único","Revisar ID verificación",IF(COUNTIFS(Acciones!$A$10:$A$39,A31)&lt;&gt;1,"Revisar ID acción",IF(OR(INDEX(Acciones!$J$10:$J$39,MATCH(A31,Acciones!$A$10:$A$39,0))=0,INDEX(Acciones!$L$10:$L$39,MATCH(A31,Acciones!$A$10:$A$39,0))=""),"Evidencia de implantación pendiente",IF(OR(B31="",C31="",D31=""),"Completar plan de verificación",IF(OR(E31="",E31="Pendiente"),"Verificación pendiente",IF(E31&lt;&gt;"Eficaz","Revisar resultado y acción",IF(F31="","Evidencia de eficacia pendiente",IF(OR(G31&lt;&gt;"Cierre autorizado",H31="",I31=""),"Decisión de cierre pendiente","Revisar cierre autorizado")))))))))</f>
        <v/>
      </c>
      <c r="K31" s="10" t="str">
        <f t="shared" si="0"/>
        <v/>
      </c>
    </row>
    <row r="32" spans="1:11" ht="42" customHeight="1">
      <c r="A32" s="7"/>
      <c r="B32" s="7"/>
      <c r="C32" s="7"/>
      <c r="D32" s="9"/>
      <c r="E32" s="7"/>
      <c r="F32" s="7"/>
      <c r="G32" s="7"/>
      <c r="H32" s="7"/>
      <c r="I32" s="9"/>
      <c r="J32" s="10" t="str">
        <f>IF(A32="","",IF(K32&lt;&gt;"Único","Revisar ID verificación",IF(COUNTIFS(Acciones!$A$10:$A$39,A32)&lt;&gt;1,"Revisar ID acción",IF(OR(INDEX(Acciones!$J$10:$J$39,MATCH(A32,Acciones!$A$10:$A$39,0))=0,INDEX(Acciones!$L$10:$L$39,MATCH(A32,Acciones!$A$10:$A$39,0))=""),"Evidencia de implantación pendiente",IF(OR(B32="",C32="",D32=""),"Completar plan de verificación",IF(OR(E32="",E32="Pendiente"),"Verificación pendiente",IF(E32&lt;&gt;"Eficaz","Revisar resultado y acción",IF(F32="","Evidencia de eficacia pendiente",IF(OR(G32&lt;&gt;"Cierre autorizado",H32="",I32=""),"Decisión de cierre pendiente","Revisar cierre autorizado")))))))))</f>
        <v/>
      </c>
      <c r="K32" s="10" t="str">
        <f t="shared" si="0"/>
        <v/>
      </c>
    </row>
    <row r="33" spans="1:11" ht="42" customHeight="1">
      <c r="A33" s="7"/>
      <c r="B33" s="7"/>
      <c r="C33" s="7"/>
      <c r="D33" s="9"/>
      <c r="E33" s="7"/>
      <c r="F33" s="7"/>
      <c r="G33" s="7"/>
      <c r="H33" s="7"/>
      <c r="I33" s="9"/>
      <c r="J33" s="10" t="str">
        <f>IF(A33="","",IF(K33&lt;&gt;"Único","Revisar ID verificación",IF(COUNTIFS(Acciones!$A$10:$A$39,A33)&lt;&gt;1,"Revisar ID acción",IF(OR(INDEX(Acciones!$J$10:$J$39,MATCH(A33,Acciones!$A$10:$A$39,0))=0,INDEX(Acciones!$L$10:$L$39,MATCH(A33,Acciones!$A$10:$A$39,0))=""),"Evidencia de implantación pendiente",IF(OR(B33="",C33="",D33=""),"Completar plan de verificación",IF(OR(E33="",E33="Pendiente"),"Verificación pendiente",IF(E33&lt;&gt;"Eficaz","Revisar resultado y acción",IF(F33="","Evidencia de eficacia pendiente",IF(OR(G33&lt;&gt;"Cierre autorizado",H33="",I33=""),"Decisión de cierre pendiente","Revisar cierre autorizado")))))))))</f>
        <v/>
      </c>
      <c r="K33" s="10" t="str">
        <f t="shared" si="0"/>
        <v/>
      </c>
    </row>
    <row r="34" spans="1:11" ht="42" customHeight="1">
      <c r="A34" s="7"/>
      <c r="B34" s="7"/>
      <c r="C34" s="7"/>
      <c r="D34" s="9"/>
      <c r="E34" s="7"/>
      <c r="F34" s="7"/>
      <c r="G34" s="7"/>
      <c r="H34" s="7"/>
      <c r="I34" s="9"/>
      <c r="J34" s="10" t="str">
        <f>IF(A34="","",IF(K34&lt;&gt;"Único","Revisar ID verificación",IF(COUNTIFS(Acciones!$A$10:$A$39,A34)&lt;&gt;1,"Revisar ID acción",IF(OR(INDEX(Acciones!$J$10:$J$39,MATCH(A34,Acciones!$A$10:$A$39,0))=0,INDEX(Acciones!$L$10:$L$39,MATCH(A34,Acciones!$A$10:$A$39,0))=""),"Evidencia de implantación pendiente",IF(OR(B34="",C34="",D34=""),"Completar plan de verificación",IF(OR(E34="",E34="Pendiente"),"Verificación pendiente",IF(E34&lt;&gt;"Eficaz","Revisar resultado y acción",IF(F34="","Evidencia de eficacia pendiente",IF(OR(G34&lt;&gt;"Cierre autorizado",H34="",I34=""),"Decisión de cierre pendiente","Revisar cierre autorizado")))))))))</f>
        <v/>
      </c>
      <c r="K34" s="10" t="str">
        <f t="shared" si="0"/>
        <v/>
      </c>
    </row>
    <row r="35" spans="1:11" ht="42" customHeight="1">
      <c r="A35" s="7"/>
      <c r="B35" s="7"/>
      <c r="C35" s="7"/>
      <c r="D35" s="9"/>
      <c r="E35" s="7"/>
      <c r="F35" s="7"/>
      <c r="G35" s="7"/>
      <c r="H35" s="7"/>
      <c r="I35" s="9"/>
      <c r="J35" s="10" t="str">
        <f>IF(A35="","",IF(K35&lt;&gt;"Único","Revisar ID verificación",IF(COUNTIFS(Acciones!$A$10:$A$39,A35)&lt;&gt;1,"Revisar ID acción",IF(OR(INDEX(Acciones!$J$10:$J$39,MATCH(A35,Acciones!$A$10:$A$39,0))=0,INDEX(Acciones!$L$10:$L$39,MATCH(A35,Acciones!$A$10:$A$39,0))=""),"Evidencia de implantación pendiente",IF(OR(B35="",C35="",D35=""),"Completar plan de verificación",IF(OR(E35="",E35="Pendiente"),"Verificación pendiente",IF(E35&lt;&gt;"Eficaz","Revisar resultado y acción",IF(F35="","Evidencia de eficacia pendiente",IF(OR(G35&lt;&gt;"Cierre autorizado",H35="",I35=""),"Decisión de cierre pendiente","Revisar cierre autorizado")))))))))</f>
        <v/>
      </c>
      <c r="K35" s="10" t="str">
        <f t="shared" si="0"/>
        <v/>
      </c>
    </row>
    <row r="36" spans="1:11" ht="42" customHeight="1">
      <c r="A36" s="7"/>
      <c r="B36" s="7"/>
      <c r="C36" s="7"/>
      <c r="D36" s="9"/>
      <c r="E36" s="7"/>
      <c r="F36" s="7"/>
      <c r="G36" s="7"/>
      <c r="H36" s="7"/>
      <c r="I36" s="9"/>
      <c r="J36" s="10" t="str">
        <f>IF(A36="","",IF(K36&lt;&gt;"Único","Revisar ID verificación",IF(COUNTIFS(Acciones!$A$10:$A$39,A36)&lt;&gt;1,"Revisar ID acción",IF(OR(INDEX(Acciones!$J$10:$J$39,MATCH(A36,Acciones!$A$10:$A$39,0))=0,INDEX(Acciones!$L$10:$L$39,MATCH(A36,Acciones!$A$10:$A$39,0))=""),"Evidencia de implantación pendiente",IF(OR(B36="",C36="",D36=""),"Completar plan de verificación",IF(OR(E36="",E36="Pendiente"),"Verificación pendiente",IF(E36&lt;&gt;"Eficaz","Revisar resultado y acción",IF(F36="","Evidencia de eficacia pendiente",IF(OR(G36&lt;&gt;"Cierre autorizado",H36="",I36=""),"Decisión de cierre pendiente","Revisar cierre autorizado")))))))))</f>
        <v/>
      </c>
      <c r="K36" s="10" t="str">
        <f t="shared" si="0"/>
        <v/>
      </c>
    </row>
    <row r="37" spans="1:11" ht="42" customHeight="1">
      <c r="A37" s="7"/>
      <c r="B37" s="7"/>
      <c r="C37" s="7"/>
      <c r="D37" s="9"/>
      <c r="E37" s="7"/>
      <c r="F37" s="7"/>
      <c r="G37" s="7"/>
      <c r="H37" s="7"/>
      <c r="I37" s="9"/>
      <c r="J37" s="10" t="str">
        <f>IF(A37="","",IF(K37&lt;&gt;"Único","Revisar ID verificación",IF(COUNTIFS(Acciones!$A$10:$A$39,A37)&lt;&gt;1,"Revisar ID acción",IF(OR(INDEX(Acciones!$J$10:$J$39,MATCH(A37,Acciones!$A$10:$A$39,0))=0,INDEX(Acciones!$L$10:$L$39,MATCH(A37,Acciones!$A$10:$A$39,0))=""),"Evidencia de implantación pendiente",IF(OR(B37="",C37="",D37=""),"Completar plan de verificación",IF(OR(E37="",E37="Pendiente"),"Verificación pendiente",IF(E37&lt;&gt;"Eficaz","Revisar resultado y acción",IF(F37="","Evidencia de eficacia pendiente",IF(OR(G37&lt;&gt;"Cierre autorizado",H37="",I37=""),"Decisión de cierre pendiente","Revisar cierre autorizado")))))))))</f>
        <v/>
      </c>
      <c r="K37" s="10" t="str">
        <f t="shared" si="0"/>
        <v/>
      </c>
    </row>
    <row r="38" spans="1:11" ht="42" customHeight="1">
      <c r="A38" s="7"/>
      <c r="B38" s="7"/>
      <c r="C38" s="7"/>
      <c r="D38" s="9"/>
      <c r="E38" s="7"/>
      <c r="F38" s="7"/>
      <c r="G38" s="7"/>
      <c r="H38" s="7"/>
      <c r="I38" s="9"/>
      <c r="J38" s="10" t="str">
        <f>IF(A38="","",IF(K38&lt;&gt;"Único","Revisar ID verificación",IF(COUNTIFS(Acciones!$A$10:$A$39,A38)&lt;&gt;1,"Revisar ID acción",IF(OR(INDEX(Acciones!$J$10:$J$39,MATCH(A38,Acciones!$A$10:$A$39,0))=0,INDEX(Acciones!$L$10:$L$39,MATCH(A38,Acciones!$A$10:$A$39,0))=""),"Evidencia de implantación pendiente",IF(OR(B38="",C38="",D38=""),"Completar plan de verificación",IF(OR(E38="",E38="Pendiente"),"Verificación pendiente",IF(E38&lt;&gt;"Eficaz","Revisar resultado y acción",IF(F38="","Evidencia de eficacia pendiente",IF(OR(G38&lt;&gt;"Cierre autorizado",H38="",I38=""),"Decisión de cierre pendiente","Revisar cierre autorizado")))))))))</f>
        <v/>
      </c>
      <c r="K38" s="10" t="str">
        <f t="shared" si="0"/>
        <v/>
      </c>
    </row>
    <row r="39" spans="1:11" ht="42" customHeight="1">
      <c r="A39" s="7"/>
      <c r="B39" s="7"/>
      <c r="C39" s="7"/>
      <c r="D39" s="9"/>
      <c r="E39" s="7"/>
      <c r="F39" s="7"/>
      <c r="G39" s="7"/>
      <c r="H39" s="7"/>
      <c r="I39" s="9"/>
      <c r="J39" s="10" t="str">
        <f>IF(A39="","",IF(K39&lt;&gt;"Único","Revisar ID verificación",IF(COUNTIFS(Acciones!$A$10:$A$39,A39)&lt;&gt;1,"Revisar ID acción",IF(OR(INDEX(Acciones!$J$10:$J$39,MATCH(A39,Acciones!$A$10:$A$39,0))=0,INDEX(Acciones!$L$10:$L$39,MATCH(A39,Acciones!$A$10:$A$39,0))=""),"Evidencia de implantación pendiente",IF(OR(B39="",C39="",D39=""),"Completar plan de verificación",IF(OR(E39="",E39="Pendiente"),"Verificación pendiente",IF(E39&lt;&gt;"Eficaz","Revisar resultado y acción",IF(F39="","Evidencia de eficacia pendiente",IF(OR(G39&lt;&gt;"Cierre autorizado",H39="",I39=""),"Decisión de cierre pendiente","Revisar cierre autorizado")))))))))</f>
        <v/>
      </c>
      <c r="K39" s="10" t="str">
        <f t="shared" si="0"/>
        <v/>
      </c>
    </row>
  </sheetData>
  <mergeCells count="3">
    <mergeCell ref="A2:D2"/>
    <mergeCell ref="A4:F5"/>
    <mergeCell ref="G4:K5"/>
  </mergeCells>
  <conditionalFormatting sqref="J10:J39">
    <cfRule type="expression" dxfId="0" priority="1">
      <formula>OR(J10="Revisar ID acción",J10="Revisar ID verificación",J10="Revisar resultado y acción")</formula>
    </cfRule>
  </conditionalFormatting>
  <dataValidations count="2">
    <dataValidation type="list" sqref="E10:E39" xr:uid="{00000000-0002-0000-0200-000000000000}">
      <formula1>"Pendiente,Eficaz,No eficaz,Inconcluyente"</formula1>
    </dataValidation>
    <dataValidation type="list" sqref="G10:G39" xr:uid="{00000000-0002-0000-0200-000001000000}">
      <formula1>"Pendiente,Cierre autorizado,Mantener abierta,Reabrir"</formula1>
    </dataValidation>
  </dataValidations>
  <pageMargins left="0.7" right="0.7" top="0.75" bottom="0.75" header="0.3" footer="0.3"/>
  <pageSetup paperSize="9" scale="64" fitToWidth="2" fitToHeight="0" orientation="landscape" horizontalDpi="0" verticalDpi="0" r:id="rId1"/>
  <headerFooter>
    <oddHeader>&amp;CMEJ-001 Eficacia</oddHeader>
    <oddFooter>&amp;CPágina &amp;P&amp;RJosé Manuel Hernández Agudo</oddFooter>
  </headerFooter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F26"/>
  <sheetViews>
    <sheetView showGridLines="0" workbookViewId="0"/>
  </sheetViews>
  <sheetFormatPr baseColWidth="10" defaultColWidth="9" defaultRowHeight="14.25"/>
  <cols>
    <col min="1" max="1" width="44" customWidth="1"/>
    <col min="2" max="2" width="25" customWidth="1"/>
    <col min="3" max="6" width="18" customWidth="1"/>
  </cols>
  <sheetData>
    <row r="1" spans="1:6" ht="30" customHeight="1">
      <c r="A1" s="18" t="s">
        <v>87</v>
      </c>
      <c r="B1" s="17"/>
      <c r="C1" s="17"/>
      <c r="D1" s="17"/>
      <c r="E1" s="17"/>
      <c r="F1" s="17"/>
    </row>
    <row r="2" spans="1:6" ht="30" customHeight="1">
      <c r="A2" s="17"/>
      <c r="B2" s="17"/>
      <c r="C2" s="17"/>
      <c r="D2" s="17"/>
      <c r="E2" s="17"/>
      <c r="F2" s="17"/>
    </row>
    <row r="3" spans="1:6" ht="30" customHeight="1">
      <c r="A3" s="1" t="s">
        <v>88</v>
      </c>
      <c r="B3" s="3" t="s">
        <v>89</v>
      </c>
      <c r="C3" s="1"/>
      <c r="D3" s="1"/>
      <c r="E3" s="1"/>
      <c r="F3" s="1"/>
    </row>
    <row r="4" spans="1:6" ht="30" customHeight="1">
      <c r="A4" s="1" t="s">
        <v>90</v>
      </c>
      <c r="B4" s="3">
        <v>4</v>
      </c>
      <c r="C4" s="1"/>
      <c r="D4" s="1"/>
      <c r="E4" s="1"/>
      <c r="F4" s="1"/>
    </row>
    <row r="5" spans="1:6" ht="30" customHeight="1">
      <c r="A5" s="1" t="s">
        <v>91</v>
      </c>
      <c r="B5" s="3" t="s">
        <v>92</v>
      </c>
      <c r="C5" s="1"/>
      <c r="D5" s="1"/>
      <c r="E5" s="1"/>
      <c r="F5" s="1"/>
    </row>
    <row r="6" spans="1:6" ht="30" customHeight="1">
      <c r="A6" s="1" t="s">
        <v>93</v>
      </c>
      <c r="B6" s="3">
        <v>10</v>
      </c>
      <c r="C6" s="1"/>
      <c r="D6" s="1"/>
      <c r="E6" s="1"/>
      <c r="F6" s="1"/>
    </row>
    <row r="7" spans="1:6" ht="30" customHeight="1">
      <c r="A7" s="1" t="s">
        <v>94</v>
      </c>
      <c r="B7" s="3">
        <v>8</v>
      </c>
      <c r="C7" s="1"/>
      <c r="D7" s="1"/>
      <c r="E7" s="1"/>
      <c r="F7" s="1"/>
    </row>
    <row r="8" spans="1:6" ht="30" customHeight="1">
      <c r="A8" s="1" t="s">
        <v>95</v>
      </c>
      <c r="B8" s="3">
        <v>20</v>
      </c>
      <c r="C8" s="1"/>
      <c r="D8" s="1"/>
      <c r="E8" s="1"/>
      <c r="F8" s="1"/>
    </row>
    <row r="9" spans="1:6" ht="30" customHeight="1">
      <c r="A9" s="1" t="s">
        <v>96</v>
      </c>
      <c r="B9" s="3"/>
      <c r="C9" s="1"/>
      <c r="D9" s="1"/>
      <c r="E9" s="1"/>
      <c r="F9" s="1"/>
    </row>
    <row r="10" spans="1:6" ht="30" customHeight="1">
      <c r="A10" s="1" t="s">
        <v>97</v>
      </c>
      <c r="B10" s="3"/>
      <c r="C10" s="1"/>
      <c r="D10" s="1"/>
      <c r="E10" s="1"/>
      <c r="F10" s="1"/>
    </row>
    <row r="11" spans="1:6" ht="30" customHeight="1">
      <c r="A11" s="1" t="s">
        <v>98</v>
      </c>
      <c r="B11" s="3" t="s">
        <v>84</v>
      </c>
      <c r="C11" s="1"/>
      <c r="D11" s="1"/>
      <c r="E11" s="1"/>
      <c r="F11" s="1"/>
    </row>
    <row r="12" spans="1:6" ht="30" customHeight="1">
      <c r="A12" s="1" t="s">
        <v>99</v>
      </c>
      <c r="B12" s="3" t="s">
        <v>84</v>
      </c>
      <c r="C12" s="1"/>
      <c r="D12" s="1"/>
      <c r="E12" s="1"/>
      <c r="F12" s="1"/>
    </row>
    <row r="13" spans="1:6" ht="30" customHeight="1">
      <c r="A13" s="1"/>
      <c r="B13" s="1"/>
      <c r="C13" s="1"/>
      <c r="D13" s="1"/>
      <c r="E13" s="1"/>
      <c r="F13" s="1"/>
    </row>
    <row r="14" spans="1:6" ht="30" customHeight="1">
      <c r="A14" s="1" t="s">
        <v>100</v>
      </c>
      <c r="B14" s="11">
        <f>IF(AND(ISNUMBER(B6),ISNUMBER(B7),ISNUMBER(B8),B6&gt;=0,B7&gt;=0,B8&gt;0),(B6-B7)*B8,"Pendiente")</f>
        <v>40</v>
      </c>
      <c r="C14" s="1"/>
      <c r="D14" s="1"/>
      <c r="E14" s="1"/>
      <c r="F14" s="1"/>
    </row>
    <row r="15" spans="1:6" ht="30" customHeight="1">
      <c r="A15" s="1" t="s">
        <v>101</v>
      </c>
      <c r="B15" s="11" t="str">
        <f>IF(B5="Mismo periodo",IF(AND(ISNUMBER(Resumen!B8),ISNUMBER(B4),B4&gt;=0),Resumen!B8+B4,"Pendiente"),"Fuera del caso base")</f>
        <v>Fuera del caso base</v>
      </c>
      <c r="C15" s="1"/>
      <c r="D15" s="1"/>
      <c r="E15" s="1"/>
      <c r="F15" s="1"/>
    </row>
    <row r="16" spans="1:6" ht="30" customHeight="1">
      <c r="A16" s="1" t="s">
        <v>102</v>
      </c>
      <c r="B16" s="11" t="str">
        <f>IF(AND(ISNUMBER(B15),ISNUMBER(Resumen!B5),Resumen!B5&gt;=0),MAX(0,B15-Resumen!B5),"Sin capacidad confirmada")</f>
        <v>Sin capacidad confirmada</v>
      </c>
      <c r="C16" s="1"/>
      <c r="D16" s="1"/>
      <c r="E16" s="1"/>
      <c r="F16" s="1"/>
    </row>
    <row r="17" spans="1:6" ht="30" customHeight="1">
      <c r="A17" s="1" t="s">
        <v>103</v>
      </c>
      <c r="B17" s="11" t="str">
        <f>IF(OR(B9="",B10="",B11="",B11="Pendiente",B12="",B12="Pendiente"),"Prueba o autorización pendiente",IF(OR(NOT(ISNUMBER(B9)),NOT(ISNUMBER(B10)),B9&lt;0,B10&lt;0),"Revisar datos",IF(OR(B10&gt;0,B11&lt;&gt;"Sí"),"Parar y revisar",IF(NOT(ISNUMBER(B7)),"Criterio pendiente",IF(B9&lt;=B7,"Revisar resultado y alcance","Revisar objetivo")))))</f>
        <v>Prueba o autorización pendiente</v>
      </c>
      <c r="C17" s="1"/>
      <c r="D17" s="1"/>
      <c r="E17" s="1"/>
      <c r="F17" s="1"/>
    </row>
    <row r="18" spans="1:6" ht="30" customHeight="1">
      <c r="A18" s="1"/>
      <c r="B18" s="1"/>
      <c r="C18" s="1"/>
      <c r="D18" s="1"/>
      <c r="E18" s="1"/>
      <c r="F18" s="1"/>
    </row>
    <row r="19" spans="1:6" ht="62.1" customHeight="1">
      <c r="A19" s="1" t="s">
        <v>104</v>
      </c>
      <c r="B19" s="17" t="s">
        <v>105</v>
      </c>
      <c r="C19" s="17"/>
      <c r="D19" s="17"/>
      <c r="E19" s="17"/>
      <c r="F19" s="17"/>
    </row>
    <row r="20" spans="1:6" ht="62.1" customHeight="1">
      <c r="A20" s="1" t="s">
        <v>106</v>
      </c>
      <c r="B20" s="17" t="s">
        <v>107</v>
      </c>
      <c r="C20" s="17"/>
      <c r="D20" s="17"/>
      <c r="E20" s="17"/>
      <c r="F20" s="17"/>
    </row>
    <row r="21" spans="1:6" ht="62.1" customHeight="1">
      <c r="A21" s="1" t="s">
        <v>108</v>
      </c>
      <c r="B21" s="17" t="s">
        <v>109</v>
      </c>
      <c r="C21" s="17"/>
      <c r="D21" s="17"/>
      <c r="E21" s="17"/>
      <c r="F21" s="17"/>
    </row>
    <row r="22" spans="1:6" ht="62.1" customHeight="1">
      <c r="A22" s="1" t="s">
        <v>110</v>
      </c>
      <c r="B22" s="17" t="s">
        <v>111</v>
      </c>
      <c r="C22" s="17"/>
      <c r="D22" s="17"/>
      <c r="E22" s="17"/>
      <c r="F22" s="17"/>
    </row>
    <row r="23" spans="1:6" ht="62.1" customHeight="1">
      <c r="A23" s="1" t="s">
        <v>112</v>
      </c>
      <c r="B23" s="17" t="s">
        <v>113</v>
      </c>
      <c r="C23" s="17"/>
      <c r="D23" s="17"/>
      <c r="E23" s="17"/>
      <c r="F23" s="17"/>
    </row>
    <row r="24" spans="1:6" ht="62.1" customHeight="1">
      <c r="A24" s="1" t="s">
        <v>114</v>
      </c>
      <c r="B24" s="17" t="s">
        <v>115</v>
      </c>
      <c r="C24" s="17"/>
      <c r="D24" s="17"/>
      <c r="E24" s="17"/>
      <c r="F24" s="17"/>
    </row>
    <row r="25" spans="1:6" ht="30" customHeight="1">
      <c r="A25" s="1"/>
      <c r="B25" s="1"/>
      <c r="C25" s="1"/>
      <c r="D25" s="1"/>
      <c r="E25" s="1"/>
      <c r="F25" s="1"/>
    </row>
    <row r="26" spans="1:6" ht="30" customHeight="1">
      <c r="A26" s="1"/>
      <c r="B26" s="1"/>
      <c r="C26" s="1"/>
      <c r="D26" s="1"/>
      <c r="E26" s="1"/>
      <c r="F26" s="1"/>
    </row>
  </sheetData>
  <mergeCells count="7">
    <mergeCell ref="B23:F23"/>
    <mergeCell ref="B24:F24"/>
    <mergeCell ref="A1:F2"/>
    <mergeCell ref="B19:F19"/>
    <mergeCell ref="B20:F20"/>
    <mergeCell ref="B21:F21"/>
    <mergeCell ref="B22:F22"/>
  </mergeCells>
  <dataValidations count="2">
    <dataValidation type="list" sqref="B5" xr:uid="{00000000-0002-0000-0300-000000000000}">
      <formula1>"Otro periodo,Mismo periodo"</formula1>
    </dataValidation>
    <dataValidation type="list" sqref="B11" xr:uid="{00000000-0002-0000-0300-000001000000}">
      <formula1>"Pendiente,Sí,No"</formula1>
    </dataValidation>
  </dataValidations>
  <pageMargins left="0.7" right="0.7" top="0.75" bottom="0.75" header="0.3" footer="0.3"/>
  <pageSetup paperSize="9" scale="84" fitToHeight="0" orientation="landscape" horizontalDpi="0" verticalDpi="0" r:id="rId1"/>
  <headerFooter>
    <oddHeader>&amp;CMEJ-001 Oportunidad</oddHeader>
    <oddFooter>&amp;CPágina &amp;P&amp;RJosé Manuel Hernández Agudo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F24"/>
  <sheetViews>
    <sheetView showGridLines="0" workbookViewId="0"/>
  </sheetViews>
  <sheetFormatPr baseColWidth="10" defaultColWidth="9" defaultRowHeight="14.25"/>
  <cols>
    <col min="1" max="1" width="25" customWidth="1"/>
    <col min="2" max="6" width="30" customWidth="1"/>
  </cols>
  <sheetData>
    <row r="1" spans="1:6" ht="30" customHeight="1">
      <c r="A1" s="22" t="s">
        <v>116</v>
      </c>
      <c r="B1" s="21"/>
      <c r="C1" s="21"/>
      <c r="D1" s="21"/>
      <c r="E1" s="21"/>
      <c r="F1" s="21"/>
    </row>
    <row r="2" spans="1:6" ht="30" customHeight="1">
      <c r="A2" s="21"/>
      <c r="B2" s="21"/>
      <c r="C2" s="21"/>
      <c r="D2" s="21"/>
      <c r="E2" s="21"/>
      <c r="F2" s="21"/>
    </row>
    <row r="3" spans="1:6" ht="30" customHeight="1">
      <c r="A3" s="14"/>
      <c r="B3" s="14"/>
      <c r="C3" s="14"/>
      <c r="D3" s="14"/>
      <c r="E3" s="14"/>
      <c r="F3" s="14"/>
    </row>
    <row r="4" spans="1:6" ht="30" customHeight="1">
      <c r="A4" s="21" t="s">
        <v>117</v>
      </c>
      <c r="B4" s="21"/>
      <c r="C4" s="21"/>
      <c r="D4" s="21"/>
      <c r="E4" s="21"/>
      <c r="F4" s="21"/>
    </row>
    <row r="5" spans="1:6" ht="30" customHeight="1">
      <c r="A5" s="21"/>
      <c r="B5" s="21"/>
      <c r="C5" s="21"/>
      <c r="D5" s="21"/>
      <c r="E5" s="21"/>
      <c r="F5" s="21"/>
    </row>
    <row r="6" spans="1:6" ht="30" customHeight="1">
      <c r="A6" s="14"/>
      <c r="B6" s="14"/>
      <c r="C6" s="14"/>
      <c r="D6" s="14"/>
      <c r="E6" s="14"/>
      <c r="F6" s="14"/>
    </row>
    <row r="7" spans="1:6" ht="30" customHeight="1">
      <c r="A7" s="14"/>
      <c r="B7" s="14"/>
      <c r="C7" s="14"/>
      <c r="D7" s="14"/>
      <c r="E7" s="14"/>
      <c r="F7" s="14"/>
    </row>
    <row r="8" spans="1:6" ht="45" customHeight="1">
      <c r="A8" s="15" t="s">
        <v>118</v>
      </c>
      <c r="B8" s="15" t="s">
        <v>119</v>
      </c>
      <c r="C8" s="15" t="s">
        <v>120</v>
      </c>
      <c r="D8" s="15" t="s">
        <v>121</v>
      </c>
      <c r="E8" s="15" t="s">
        <v>122</v>
      </c>
      <c r="F8" s="15" t="s">
        <v>123</v>
      </c>
    </row>
    <row r="9" spans="1:6" ht="69.95" customHeight="1">
      <c r="A9" s="14" t="s">
        <v>124</v>
      </c>
      <c r="B9" s="14" t="s">
        <v>125</v>
      </c>
      <c r="C9" s="14" t="s">
        <v>126</v>
      </c>
      <c r="D9" s="14" t="s">
        <v>127</v>
      </c>
      <c r="E9" s="14" t="s">
        <v>128</v>
      </c>
      <c r="F9" s="14" t="s">
        <v>129</v>
      </c>
    </row>
    <row r="10" spans="1:6" ht="69.95" customHeight="1">
      <c r="A10" s="14" t="s">
        <v>130</v>
      </c>
      <c r="B10" s="14" t="s">
        <v>131</v>
      </c>
      <c r="C10" s="14" t="s">
        <v>132</v>
      </c>
      <c r="D10" s="14" t="s">
        <v>133</v>
      </c>
      <c r="E10" s="14" t="s">
        <v>134</v>
      </c>
      <c r="F10" s="14" t="s">
        <v>135</v>
      </c>
    </row>
    <row r="11" spans="1:6" ht="69.95" customHeight="1">
      <c r="A11" s="14" t="s">
        <v>136</v>
      </c>
      <c r="B11" s="14" t="s">
        <v>137</v>
      </c>
      <c r="C11" s="14" t="s">
        <v>138</v>
      </c>
      <c r="D11" s="14" t="s">
        <v>139</v>
      </c>
      <c r="E11" s="14" t="s">
        <v>140</v>
      </c>
      <c r="F11" s="14" t="s">
        <v>141</v>
      </c>
    </row>
    <row r="12" spans="1:6" ht="69.95" customHeight="1">
      <c r="A12" s="14" t="s">
        <v>142</v>
      </c>
      <c r="B12" s="14" t="s">
        <v>143</v>
      </c>
      <c r="C12" s="14" t="s">
        <v>144</v>
      </c>
      <c r="D12" s="14" t="s">
        <v>145</v>
      </c>
      <c r="E12" s="14" t="s">
        <v>146</v>
      </c>
      <c r="F12" s="14" t="s">
        <v>147</v>
      </c>
    </row>
    <row r="13" spans="1:6" ht="69.95" customHeight="1">
      <c r="A13" s="14" t="s">
        <v>148</v>
      </c>
      <c r="B13" s="14" t="s">
        <v>149</v>
      </c>
      <c r="C13" s="14" t="s">
        <v>150</v>
      </c>
      <c r="D13" s="14" t="s">
        <v>151</v>
      </c>
      <c r="E13" s="14" t="s">
        <v>152</v>
      </c>
      <c r="F13" s="14" t="s">
        <v>153</v>
      </c>
    </row>
    <row r="14" spans="1:6" ht="30" customHeight="1">
      <c r="A14" s="14"/>
      <c r="B14" s="14"/>
      <c r="C14" s="14"/>
      <c r="D14" s="14"/>
      <c r="E14" s="14"/>
      <c r="F14" s="14"/>
    </row>
    <row r="15" spans="1:6" ht="30" customHeight="1">
      <c r="A15" s="14"/>
      <c r="B15" s="14"/>
      <c r="C15" s="14"/>
      <c r="D15" s="14"/>
      <c r="E15" s="14"/>
      <c r="F15" s="14"/>
    </row>
    <row r="16" spans="1:6" ht="66" customHeight="1">
      <c r="A16" s="14" t="s">
        <v>154</v>
      </c>
      <c r="B16" s="21" t="s">
        <v>155</v>
      </c>
      <c r="C16" s="21"/>
      <c r="D16" s="21"/>
      <c r="E16" s="21"/>
      <c r="F16" s="21"/>
    </row>
    <row r="17" spans="1:6" ht="66" customHeight="1">
      <c r="A17" s="14" t="s">
        <v>156</v>
      </c>
      <c r="B17" s="21" t="s">
        <v>157</v>
      </c>
      <c r="C17" s="21"/>
      <c r="D17" s="21"/>
      <c r="E17" s="21"/>
      <c r="F17" s="21"/>
    </row>
    <row r="18" spans="1:6" ht="66" customHeight="1">
      <c r="A18" s="14" t="s">
        <v>158</v>
      </c>
      <c r="B18" s="21" t="s">
        <v>159</v>
      </c>
      <c r="C18" s="21"/>
      <c r="D18" s="21"/>
      <c r="E18" s="21"/>
      <c r="F18" s="21"/>
    </row>
    <row r="19" spans="1:6" ht="66" customHeight="1">
      <c r="A19" s="14" t="s">
        <v>160</v>
      </c>
      <c r="B19" s="21" t="s">
        <v>161</v>
      </c>
      <c r="C19" s="21"/>
      <c r="D19" s="21"/>
      <c r="E19" s="21"/>
      <c r="F19" s="21"/>
    </row>
    <row r="20" spans="1:6" ht="30" customHeight="1">
      <c r="A20" s="14"/>
      <c r="B20" s="14"/>
      <c r="C20" s="14"/>
      <c r="D20" s="14"/>
      <c r="E20" s="14"/>
      <c r="F20" s="14"/>
    </row>
    <row r="21" spans="1:6" ht="30" customHeight="1">
      <c r="A21" s="14"/>
      <c r="B21" s="14"/>
      <c r="C21" s="14"/>
      <c r="D21" s="14"/>
      <c r="E21" s="14"/>
      <c r="F21" s="14"/>
    </row>
    <row r="22" spans="1:6" ht="30" customHeight="1">
      <c r="A22" s="14"/>
      <c r="B22" s="14"/>
      <c r="C22" s="14"/>
      <c r="D22" s="14"/>
      <c r="E22" s="14"/>
      <c r="F22" s="14"/>
    </row>
    <row r="23" spans="1:6" ht="30" customHeight="1">
      <c r="A23" s="14"/>
      <c r="B23" s="14"/>
      <c r="C23" s="14"/>
      <c r="D23" s="14"/>
      <c r="E23" s="14"/>
      <c r="F23" s="14"/>
    </row>
    <row r="24" spans="1:6" ht="30" customHeight="1">
      <c r="A24" s="14"/>
      <c r="B24" s="14"/>
      <c r="C24" s="14"/>
      <c r="D24" s="14"/>
      <c r="E24" s="14"/>
      <c r="F24" s="14"/>
    </row>
  </sheetData>
  <mergeCells count="6">
    <mergeCell ref="B19:F19"/>
    <mergeCell ref="A1:F2"/>
    <mergeCell ref="A4:F5"/>
    <mergeCell ref="B16:F16"/>
    <mergeCell ref="B17:F17"/>
    <mergeCell ref="B18:F18"/>
  </mergeCells>
  <pageMargins left="0.7" right="0.7" top="0.75" bottom="0.75" header="0.3" footer="0.3"/>
  <pageSetup paperSize="9" scale="67" fitToHeight="0" orientation="landscape" horizontalDpi="0" verticalDpi="0" r:id="rId1"/>
  <headerFooter>
    <oddHeader>&amp;CMEJ-001 Mapa_estados</oddHeader>
    <oddFooter>&amp;CPágina &amp;P&amp;RJosé Manuel Hernández Agudo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7</vt:i4>
      </vt:variant>
    </vt:vector>
  </HeadingPairs>
  <TitlesOfParts>
    <vt:vector size="12" baseType="lpstr">
      <vt:lpstr>Resumen</vt:lpstr>
      <vt:lpstr>Acciones</vt:lpstr>
      <vt:lpstr>Eficacia</vt:lpstr>
      <vt:lpstr>Oportunidad</vt:lpstr>
      <vt:lpstr>Mapa_estados</vt:lpstr>
      <vt:lpstr>Acciones!Área_de_impresión</vt:lpstr>
      <vt:lpstr>Eficacia!Área_de_impresión</vt:lpstr>
      <vt:lpstr>Mapa_estados!Área_de_impresión</vt:lpstr>
      <vt:lpstr>Oportunidad!Área_de_impresión</vt:lpstr>
      <vt:lpstr>Resumen!Área_de_impresión</vt:lpstr>
      <vt:lpstr>Acciones!Títulos_a_imprimir</vt:lpstr>
      <vt:lpstr>Eficacia!Títulos_a_imprimir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MEJ-001 Plan y seguimiento de mejora del SGIA Ejemplo didáctico en borrador</dc:title>
  <dc:subject>Fundamentos del SGIA e ISO/IEC 42001 Módulo 12</dc:subject>
  <dc:creator>José Manuel Hernández Agudo</dc:creator>
  <cp:keywords>MEJ-001, SGIA, ISO/IEC 42001, revisión por dirección, mejora continua, decisiones, eficacia</cp:keywords>
  <dc:description>Ejemplo ficticio de Tech Server IIT Spain con propuestas pendientes de autorización, implantación y eficacia. Estimaciones y T0 expresamente simulados.</dc:description>
  <cp:lastModifiedBy>José Manuel Hernández Agudo</cp:lastModifiedBy>
  <cp:revision>1</cp:revision>
  <dcterms:created xsi:type="dcterms:W3CDTF">2026-10-18T18:26:18Z</dcterms:created>
  <dcterms:modified xsi:type="dcterms:W3CDTF">2026-10-18T18:26:18Z</dcterms:modified>
  <cp:category>Ejemplo didáctico</cp:category>
</cp:coreProperties>
</file>