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c1b6b5122c2949/Documentos/5. Curso ISO 42001/Modulo 11/"/>
    </mc:Choice>
  </mc:AlternateContent>
  <xr:revisionPtr revIDLastSave="1" documentId="13_ncr:1_{3968A74A-C208-45D8-A5B9-1673951279AF}" xr6:coauthVersionLast="47" xr6:coauthVersionMax="47" xr10:uidLastSave="{220E86C6-22E9-4F2A-85BA-287CF54F5BE8}"/>
  <bookViews>
    <workbookView xWindow="-120" yWindow="-120" windowWidth="29040" windowHeight="15720" xr2:uid="{00000000-000D-0000-FFFF-FFFF00000000}"/>
  </bookViews>
  <sheets>
    <sheet name="Guía" sheetId="1" r:id="rId1"/>
    <sheet name="Programa" sheetId="2" r:id="rId2"/>
    <sheet name="Evidencias" sheetId="3" r:id="rId3"/>
    <sheet name="Hallazgos" sheetId="4" r:id="rId4"/>
    <sheet name="Seguimiento" sheetId="5" r:id="rId5"/>
    <sheet name="Fuentes y pendientes" sheetId="6" r:id="rId6"/>
  </sheets>
  <definedNames>
    <definedName name="_xlnm.Print_Area" localSheetId="2">Evidencias!$A$1:$M$15</definedName>
    <definedName name="_xlnm.Print_Area" localSheetId="5">'Fuentes y pendientes'!$A$1:$P$13</definedName>
    <definedName name="_xlnm.Print_Area" localSheetId="0">Guía!$A$1:$F$25</definedName>
    <definedName name="_xlnm.Print_Area" localSheetId="3">Hallazgos!$A$1:$M$15</definedName>
    <definedName name="_xlnm.Print_Area" localSheetId="1">Programa!$A$1:$M$15</definedName>
    <definedName name="_xlnm.Print_Area" localSheetId="4">Seguimiento!$A$1:$Q$15</definedName>
    <definedName name="_xlnm.Print_Titles" localSheetId="2">Evidencias!$A:$A,Evidencias!$9:$9</definedName>
    <definedName name="_xlnm.Print_Titles" localSheetId="5">'Fuentes y pendientes'!$A:$A,'Fuentes y pendientes'!$9:$9</definedName>
    <definedName name="_xlnm.Print_Titles" localSheetId="0">Guía!$1:$5</definedName>
    <definedName name="_xlnm.Print_Titles" localSheetId="3">Hallazgos!$A:$A,Hallazgos!$9:$9</definedName>
    <definedName name="_xlnm.Print_Titles" localSheetId="1">Programa!$A:$A,Programa!$9:$9</definedName>
    <definedName name="_xlnm.Print_Titles" localSheetId="4">Seguimiento!$A:$A,Seguimiento!$9:$9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" i="6" l="1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D5" i="6" s="1"/>
  <c r="B5" i="6"/>
  <c r="Q49" i="5"/>
  <c r="P49" i="5"/>
  <c r="O49" i="5"/>
  <c r="Q48" i="5"/>
  <c r="P48" i="5"/>
  <c r="O48" i="5"/>
  <c r="Q47" i="5"/>
  <c r="P47" i="5"/>
  <c r="O47" i="5"/>
  <c r="Q46" i="5"/>
  <c r="P46" i="5"/>
  <c r="O46" i="5"/>
  <c r="Q45" i="5"/>
  <c r="P45" i="5"/>
  <c r="O45" i="5"/>
  <c r="Q44" i="5"/>
  <c r="P44" i="5"/>
  <c r="O44" i="5"/>
  <c r="Q43" i="5"/>
  <c r="P43" i="5"/>
  <c r="O43" i="5"/>
  <c r="Q42" i="5"/>
  <c r="P42" i="5"/>
  <c r="O42" i="5"/>
  <c r="Q41" i="5"/>
  <c r="P41" i="5"/>
  <c r="O41" i="5"/>
  <c r="Q40" i="5"/>
  <c r="P40" i="5"/>
  <c r="O40" i="5"/>
  <c r="Q39" i="5"/>
  <c r="P39" i="5"/>
  <c r="O39" i="5"/>
  <c r="Q38" i="5"/>
  <c r="P38" i="5"/>
  <c r="O38" i="5"/>
  <c r="Q37" i="5"/>
  <c r="P37" i="5"/>
  <c r="O37" i="5"/>
  <c r="Q36" i="5"/>
  <c r="P36" i="5"/>
  <c r="O36" i="5"/>
  <c r="Q35" i="5"/>
  <c r="P35" i="5"/>
  <c r="O35" i="5"/>
  <c r="Q34" i="5"/>
  <c r="P34" i="5"/>
  <c r="O34" i="5"/>
  <c r="Q33" i="5"/>
  <c r="P33" i="5"/>
  <c r="O33" i="5"/>
  <c r="Q32" i="5"/>
  <c r="P32" i="5"/>
  <c r="O32" i="5"/>
  <c r="Q31" i="5"/>
  <c r="P31" i="5"/>
  <c r="O31" i="5"/>
  <c r="Q30" i="5"/>
  <c r="P30" i="5"/>
  <c r="O30" i="5"/>
  <c r="Q29" i="5"/>
  <c r="P29" i="5"/>
  <c r="O29" i="5"/>
  <c r="Q28" i="5"/>
  <c r="P28" i="5"/>
  <c r="O28" i="5"/>
  <c r="Q27" i="5"/>
  <c r="P27" i="5"/>
  <c r="O27" i="5"/>
  <c r="Q26" i="5"/>
  <c r="P26" i="5"/>
  <c r="O26" i="5"/>
  <c r="Q25" i="5"/>
  <c r="P25" i="5"/>
  <c r="O25" i="5"/>
  <c r="Q24" i="5"/>
  <c r="P24" i="5"/>
  <c r="O24" i="5"/>
  <c r="Q23" i="5"/>
  <c r="P23" i="5"/>
  <c r="O23" i="5"/>
  <c r="Q22" i="5"/>
  <c r="P22" i="5"/>
  <c r="O22" i="5"/>
  <c r="Q21" i="5"/>
  <c r="P21" i="5"/>
  <c r="O21" i="5"/>
  <c r="Q20" i="5"/>
  <c r="P20" i="5"/>
  <c r="O20" i="5"/>
  <c r="Q19" i="5"/>
  <c r="P19" i="5"/>
  <c r="O19" i="5"/>
  <c r="Q18" i="5"/>
  <c r="P18" i="5"/>
  <c r="O18" i="5"/>
  <c r="Q17" i="5"/>
  <c r="P17" i="5"/>
  <c r="O17" i="5"/>
  <c r="Q16" i="5"/>
  <c r="P16" i="5"/>
  <c r="O16" i="5"/>
  <c r="Q15" i="5"/>
  <c r="P15" i="5"/>
  <c r="O15" i="5"/>
  <c r="Q14" i="5"/>
  <c r="P14" i="5"/>
  <c r="O14" i="5"/>
  <c r="Q13" i="5"/>
  <c r="P13" i="5"/>
  <c r="O13" i="5"/>
  <c r="Q12" i="5"/>
  <c r="P12" i="5"/>
  <c r="O12" i="5"/>
  <c r="Q11" i="5"/>
  <c r="P11" i="5"/>
  <c r="O11" i="5"/>
  <c r="Q10" i="5"/>
  <c r="P10" i="5"/>
  <c r="O10" i="5"/>
  <c r="F5" i="5"/>
  <c r="D5" i="5"/>
  <c r="B5" i="5"/>
  <c r="M49" i="4"/>
  <c r="L49" i="4"/>
  <c r="M48" i="4"/>
  <c r="L48" i="4"/>
  <c r="M47" i="4"/>
  <c r="L47" i="4"/>
  <c r="M46" i="4"/>
  <c r="L46" i="4"/>
  <c r="M45" i="4"/>
  <c r="L45" i="4"/>
  <c r="M44" i="4"/>
  <c r="L44" i="4"/>
  <c r="M43" i="4"/>
  <c r="L43" i="4"/>
  <c r="M42" i="4"/>
  <c r="L42" i="4"/>
  <c r="M41" i="4"/>
  <c r="L41" i="4"/>
  <c r="M40" i="4"/>
  <c r="L40" i="4"/>
  <c r="M39" i="4"/>
  <c r="L39" i="4"/>
  <c r="M38" i="4"/>
  <c r="L38" i="4"/>
  <c r="M37" i="4"/>
  <c r="L37" i="4"/>
  <c r="M36" i="4"/>
  <c r="L36" i="4"/>
  <c r="M35" i="4"/>
  <c r="L35" i="4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F5" i="4"/>
  <c r="D5" i="4"/>
  <c r="B5" i="4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D6" i="3"/>
  <c r="L5" i="3"/>
  <c r="D5" i="3"/>
  <c r="B5" i="3"/>
  <c r="B6" i="3" s="1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D5" i="2"/>
  <c r="B5" i="2"/>
  <c r="F7" i="1"/>
  <c r="D7" i="1"/>
  <c r="B7" i="1"/>
  <c r="F5" i="3" l="1"/>
</calcChain>
</file>

<file path=xl/sharedStrings.xml><?xml version="1.0" encoding="utf-8"?>
<sst xmlns="http://schemas.openxmlformats.org/spreadsheetml/2006/main" count="200" uniqueCount="182">
  <si>
    <t>AUD-002. Plantilla de programa y registro de auditoría</t>
  </si>
  <si>
    <t>Autor y editor</t>
  </si>
  <si>
    <t>José Manuel Hernández Agudo</t>
  </si>
  <si>
    <t>Fecha de corte editable</t>
  </si>
  <si>
    <t>Versión</t>
  </si>
  <si>
    <t>0.2 · 17/10/2026</t>
  </si>
  <si>
    <t>Naturaleza</t>
  </si>
  <si>
    <t>Por definir</t>
  </si>
  <si>
    <t>Auditorías registradas</t>
  </si>
  <si>
    <t>Hallazgos registrados</t>
  </si>
  <si>
    <t>Seguimientos registrados</t>
  </si>
  <si>
    <t>Escena</t>
  </si>
  <si>
    <t>Use esta plantilla para preparar y registrar una auditoría parcial. Defina si el expediente es real o didáctico, el objetivo, el alcance, el periodo y las exclusiones antes de incorporar datos.</t>
  </si>
  <si>
    <t>Qué y por qué</t>
  </si>
  <si>
    <t>Registre programa, muestra, hallazgos y seguimiento para comprobar criterios aplicables mediante evidencia trazable. Los recuentos describen lo registrado; cero hallazgos no acredita conformidad total ni cobertura de todo el SGIA.</t>
  </si>
  <si>
    <t>Cómo empezar</t>
  </si>
  <si>
    <t>Complete Programa y Fuentes y pendientes. Identifique criterio, versión, condición y responsable. Distinga requisito del SGIA, legislación, contrato, compromiso interno y guía. La guía ISO 19011 no impone por sí sola un requisito.</t>
  </si>
  <si>
    <t>Cómo contrastar</t>
  </si>
  <si>
    <t>En Evidencias conserve fuente y localizador exactos. Para cada registro de EX-01 indique si es crítico de referencia, si se detectó y si integra la muestra. Los recuentos del ejercicio filtran la fuente EX-01 y la muestra Incluida.</t>
  </si>
  <si>
    <t>Cómo interpretar tasas</t>
  </si>
  <si>
    <t>La sensibilidad usa todos los críticos de referencia, incluidos los falsos negativos. Las celdas B5, D5 y F5 de Evidencias calculan denominador, numerador y tasa. H5/J5/L5 conservan aparte lo declarado en la copia defectuosa. Sin población disponible se muestra Pendiente.</t>
  </si>
  <si>
    <t>Cómo redactar</t>
  </si>
  <si>
    <t>Un hallazgo une criterio aplicable, evidencia, desviación y alcance. Clasificación y gravedad requieren valoración. No atribuya causas, daño, brecha, fallo del proveedor o deber de notificar sin hechos suficientes.</t>
  </si>
  <si>
    <t>Cómo dar seguimiento</t>
  </si>
  <si>
    <t>Separe corrección, investigación de causa y acción correctiva. Defina prueba y criterio de aceptación antes de verificar la eficacia. Anote implantación, resultado, evidencia y autoridad. Las propuestas del ejemplo aún no están ejecutadas.</t>
  </si>
  <si>
    <t>Cuándo revisar</t>
  </si>
  <si>
    <t>Antes del trabajo de campo, al cambiar alcance o criterio, durante el contraste y antes de comunicar resultados. La fecha de corte de B5 sirve para comparar revisiones con fecha absoluta; una revisión relativa sin fecha no se considera vencida automáticamente.</t>
  </si>
  <si>
    <t>Cuándo cerrar</t>
  </si>
  <si>
    <t>Una fecha no cierra un hallazgo. Seguimiento exige plan completo, implantación y evidencia, prueba y resultado Eficaz con evidencia, decisión Cierre autorizado, autoridad y fecha. La salida Revisar cierre autorizado invita a revisar; el estado final sigue siendo una decisión humana.</t>
  </si>
  <si>
    <t>Dónde y con qué</t>
  </si>
  <si>
    <t>AUD-001 recoge plan e informe. Este libro es el registro de seguimiento vigente. Use las mismas claves AUD-M11-EX-01, H-01 y H-02 en ambos recursos. Conserve fuentes controladas, edición normativa autorizada, competencia, imparcialidad y accesos proporcionados.</t>
  </si>
  <si>
    <t>Edición y estados</t>
  </si>
  <si>
    <t>Amarillo suave: entrada editable. Azul gris: fórmula. No sobrescriba las fórmulas. Use las listas de estado y filtros. Un ID duplicado o una referencia ausente se señala para revisión. Las notas se guardan en la misma fila que el ID.</t>
  </si>
  <si>
    <t>Filas y extensión</t>
  </si>
  <si>
    <t>Cada tabla reserva 40 registros (filas 10–49). Ordene siempre la tabla completa, para conservar ID, notas y evidencias unidos. Para ampliar, inserte filas en la tabla, copie validaciones y fórmulas y extienda los rangos acotados de resúmenes y controles. Verifique de nuevo antes de usar.</t>
  </si>
  <si>
    <t>Alcance del ejemplo</t>
  </si>
  <si>
    <t>La plantilla no contiene hallazgos ni evidencias del caso. Complete únicamente los hechos acreditados. Un pendiente visible no se transforma automáticamente en incumplimiento. Mantenga abiertos los asuntos no contrastados.</t>
  </si>
  <si>
    <t>Datos base y límites</t>
  </si>
  <si>
    <t>Registre la versión y el uso al que pertenece cada prueba. Separe los resultados de prueba, la aprobación de despliegue y la producción. Distinga la evidencia pedida de la recibida y de la contrastada.</t>
  </si>
  <si>
    <t>Fuente jurídica</t>
  </si>
  <si>
    <t>Consulte la Oficina Europea de IA y el texto oficial aplicable. Determine uso, finalidad, rol, artículo, condiciones, fecha y versión antes de concluir. Separe ley, guía, herramienta informativa y compromiso adoptado. Este registro no decide por sí solo el cumplimiento integral del AI Act.</t>
  </si>
  <si>
    <t>Referencia docente</t>
  </si>
  <si>
    <t>ISO/IEC 42001:2023, 9.2; conexiones con 9.3 y 10.2. ISO 19011:2026, edición 4 de mayo de 2026, como guía metodológica. Las reglas M11-EX son criterios internos expresos exclusivos del ejercicio.</t>
  </si>
  <si>
    <t>Programa</t>
  </si>
  <si>
    <t>Registradas</t>
  </si>
  <si>
    <t>Realizadas declaradas</t>
  </si>
  <si>
    <t>La fecha prevista se completa al planificar una auditoría real. Propuesta no equivale a ejecución.</t>
  </si>
  <si>
    <t>Auditoría ID</t>
  </si>
  <si>
    <t>Objetivo</t>
  </si>
  <si>
    <t>Alcance y exclusiones</t>
  </si>
  <si>
    <t>Periodo</t>
  </si>
  <si>
    <t>Prioridad y motivo</t>
  </si>
  <si>
    <t>Criterios y versión</t>
  </si>
  <si>
    <t>Equipo y competencia</t>
  </si>
  <si>
    <t>Imparcialidad</t>
  </si>
  <si>
    <t>Método y muestra</t>
  </si>
  <si>
    <t>Fecha prevista</t>
  </si>
  <si>
    <t>Estado</t>
  </si>
  <si>
    <t>Control ID</t>
  </si>
  <si>
    <t>Evidencias</t>
  </si>
  <si>
    <t>Críticos EX-01</t>
  </si>
  <si>
    <t>Detectados EX-01</t>
  </si>
  <si>
    <t>Tasa recalculada</t>
  </si>
  <si>
    <t>Numerador declarado</t>
  </si>
  <si>
    <t>Denominador declarado</t>
  </si>
  <si>
    <t>Tasa de la copia</t>
  </si>
  <si>
    <t>Datos incompletos</t>
  </si>
  <si>
    <t>IDs duplicados EX-01</t>
  </si>
  <si>
    <t>La tasa correcta usa todos los críticos. El 100 % es la declaración defectuosa de EX-02, conservada como evidencia.</t>
  </si>
  <si>
    <t>Registro ID</t>
  </si>
  <si>
    <t>Fuente ID</t>
  </si>
  <si>
    <t>Localizador</t>
  </si>
  <si>
    <t>Sistema o uso</t>
  </si>
  <si>
    <t>Custodia</t>
  </si>
  <si>
    <t>Contraste</t>
  </si>
  <si>
    <t>Limitaciones</t>
  </si>
  <si>
    <t>Crítico referencia</t>
  </si>
  <si>
    <t>Detectado crítico</t>
  </si>
  <si>
    <t>Muestra</t>
  </si>
  <si>
    <t>Hallazgos</t>
  </si>
  <si>
    <t>Registrados</t>
  </si>
  <si>
    <t>No conformidades</t>
  </si>
  <si>
    <t>Cerrados declarados</t>
  </si>
  <si>
    <t>Cerrado es una decisión humana que requiere las condiciones de Seguimiento. Cero hallazgos no acredita conformidad total.</t>
  </si>
  <si>
    <t>Hallazgo ID</t>
  </si>
  <si>
    <t>Criterio ID</t>
  </si>
  <si>
    <t>Evidencias y localizadores</t>
  </si>
  <si>
    <t>Desviación</t>
  </si>
  <si>
    <t>Alcance y límites</t>
  </si>
  <si>
    <t>Clasificación</t>
  </si>
  <si>
    <t>Gravedad</t>
  </si>
  <si>
    <t>Estado humano</t>
  </si>
  <si>
    <t>Responsable</t>
  </si>
  <si>
    <t>Notas del ID</t>
  </si>
  <si>
    <t>Referencia auditoría</t>
  </si>
  <si>
    <t>Seguimiento</t>
  </si>
  <si>
    <t>Eficacia no verificada</t>
  </si>
  <si>
    <t>Para revisión de cierre</t>
  </si>
  <si>
    <t>La orientación comprueba campos; la suficiencia de la evidencia y la decisión siguen siendo humanas. Una fecha sola nunca produce cierre.</t>
  </si>
  <si>
    <t>Corrección</t>
  </si>
  <si>
    <t>Análisis de causa</t>
  </si>
  <si>
    <t>Acción correctiva</t>
  </si>
  <si>
    <t>Plazo</t>
  </si>
  <si>
    <t>Implantación</t>
  </si>
  <si>
    <t>Evidencia implantación</t>
  </si>
  <si>
    <t>Prueba y aceptación</t>
  </si>
  <si>
    <t>Resultado eficacia</t>
  </si>
  <si>
    <t>Evidencia eficacia</t>
  </si>
  <si>
    <t>Decisión autoridad</t>
  </si>
  <si>
    <t>Autoridad</t>
  </si>
  <si>
    <t>Fecha decisión</t>
  </si>
  <si>
    <t>Orientación de revisión</t>
  </si>
  <si>
    <t>Estado declarado</t>
  </si>
  <si>
    <t>Fuentes y pendientes</t>
  </si>
  <si>
    <t>Pendientes registrados</t>
  </si>
  <si>
    <t>Revisiones vencidas</t>
  </si>
  <si>
    <t>La fecha de corte es Guía!B5. Una revisión relativa sin fecha conserva el pendiente; no se presupone vencida ni cerrada.</t>
  </si>
  <si>
    <t>Fuente o pendiente ID</t>
  </si>
  <si>
    <t>Tipo</t>
  </si>
  <si>
    <t>Referencia o cuestión</t>
  </si>
  <si>
    <t>URL o localizador</t>
  </si>
  <si>
    <t>Aplicabilidad y condición</t>
  </si>
  <si>
    <t>Uso y rol</t>
  </si>
  <si>
    <t>Artículo o criterio</t>
  </si>
  <si>
    <t>Versión y consulta</t>
  </si>
  <si>
    <t>Revisión con fecha</t>
  </si>
  <si>
    <t>Revisión relativa o evento</t>
  </si>
  <si>
    <t>Límite de decisión</t>
  </si>
  <si>
    <t>Evidencia requerida</t>
  </si>
  <si>
    <t>Conclusión o nota del ID</t>
  </si>
  <si>
    <t>Orientación revisión</t>
  </si>
  <si>
    <t>F-ISO42001</t>
  </si>
  <si>
    <t>Requisito SGIA</t>
  </si>
  <si>
    <t>ISO/IEC 42001:2023, 9.2</t>
  </si>
  <si>
    <t>https://www.iso.org/standard/42001</t>
  </si>
  <si>
    <t>Marco de auditoría interna; comprobar edición autorizada, alcance y criterios propios.</t>
  </si>
  <si>
    <t>SGIA / funciones por definir</t>
  </si>
  <si>
    <t>9.2; conexiones 9.3 y 10.2</t>
  </si>
  <si>
    <t>Edición 2023; ficha pública referenciada</t>
  </si>
  <si>
    <t>Responsable SGIA</t>
  </si>
  <si>
    <t>Antes de emitir el plan o cambiar criterio</t>
  </si>
  <si>
    <t>Verificar detalle con edición autorizada; explicación original.</t>
  </si>
  <si>
    <t>Ficha pública ISO; fuente del curso</t>
  </si>
  <si>
    <t>Sin conclusión global de conformidad.</t>
  </si>
  <si>
    <t>F-ISO19011</t>
  </si>
  <si>
    <t>Guía metodológica</t>
  </si>
  <si>
    <t>ISO 19011:2026, ed. 4, mayo de 2026</t>
  </si>
  <si>
    <t>https://www.iso.org/es/norma/19011</t>
  </si>
  <si>
    <t>Apoyo de método y competencia; guía, no requisito automático.</t>
  </si>
  <si>
    <t>Auditoría interna</t>
  </si>
  <si>
    <t>Adopción interna expresa si se usa como compromiso</t>
  </si>
  <si>
    <t>Edición 2026; ficha pública referenciada</t>
  </si>
  <si>
    <t>Responsable del programa</t>
  </si>
  <si>
    <t>Al preparar o revisar el programa</t>
  </si>
  <si>
    <t>No exigir una credencial universal al auditor interno.</t>
  </si>
  <si>
    <t>Método de apoyo.</t>
  </si>
  <si>
    <t>F-OFICINA-IA</t>
  </si>
  <si>
    <t>Información oficial</t>
  </si>
  <si>
    <t>Oficina Europea de IA</t>
  </si>
  <si>
    <t>https://digital-strategy.ec.europa.eu/es/policies/ai-office</t>
  </si>
  <si>
    <t>Determinar aplicabilidad por uso, finalidad, rol, artículo, condiciones y momento.</t>
  </si>
  <si>
    <t>Cada uso / rol por determinar</t>
  </si>
  <si>
    <t>Identificar texto vinculante y condiciones temporales</t>
  </si>
  <si>
    <t>Fuente de preparación 17/10/2026; reconfirmar versión</t>
  </si>
  <si>
    <t>Responsable de aplicabilidad</t>
  </si>
  <si>
    <t>Antes de concluir o definir canal de reporte</t>
  </si>
  <si>
    <t>Pendiente</t>
  </si>
  <si>
    <t>La página informativa no certifica el SGIA ni fija destinatario universal.</t>
  </si>
  <si>
    <t>Fuentes oficiales y expediente de aplicabilidad</t>
  </si>
  <si>
    <t>Separar ley, guía, herramienta y compromiso adoptado.</t>
  </si>
  <si>
    <t>F-AIACT</t>
  </si>
  <si>
    <t>Legislación por contrastar</t>
  </si>
  <si>
    <t>Reglamento de IA: texto y aplicabilidad</t>
  </si>
  <si>
    <t>https://ai-act-service-desk.ec.europa.eu/en</t>
  </si>
  <si>
    <t>Precisar disposición vigente, rol y finalidad antes de una conclusión jurídica.</t>
  </si>
  <si>
    <t>Artículos y fechas aplicables pendientes de análisis</t>
  </si>
  <si>
    <t>Plataforma oficial; confirmar texto vigente y fecha</t>
  </si>
  <si>
    <t>Antes de emitir una conclusión jurídica</t>
  </si>
  <si>
    <t>Conservar versión del texto; el apoyo informativo no sustituye el análisis.</t>
  </si>
  <si>
    <t>Texto oficial pertinente y matriz por uso</t>
  </si>
  <si>
    <t>Sin conclusión de cumplimiento integral del AI Act.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</si>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</sst>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name val="Carlito"/>
    </font>
    <font>
      <sz val="10"/>
      <color rgb="FF223344"/>
      <name val="Arial"/>
    </font>
    <font>
      <b/>
      <sz val="14"/>
      <color rgb="FF203B56"/>
      <name val="Arial"/>
    </font>
    <font>
      <b/>
      <sz val="10"/>
      <color rgb="FF203B56"/>
      <name val="Arial"/>
    </font>
    <font>
      <b/>
      <sz val="10"/>
      <color rgb="FFFFFFFF"/>
      <name val="Arial"/>
    </font>
    <font>
      <b/>
      <sz val="10"/>
      <color rgb="FF223344"/>
      <name val="Arial"/>
    </font>
    <font>
      <b/>
      <sz val="12"/>
      <color rgb="FF203B5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5D9"/>
      </patternFill>
    </fill>
    <fill>
      <patternFill patternType="solid">
        <fgColor rgb="FFEAF0F6"/>
      </patternFill>
    </fill>
    <fill>
      <patternFill patternType="solid">
        <fgColor rgb="FFF4F7FA"/>
      </patternFill>
    </fill>
    <fill>
      <patternFill patternType="solid">
        <fgColor rgb="FF203B5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E0E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4" fontId="1" fillId="2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4" fillId="5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1" fontId="6" fillId="3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14" fontId="1" fillId="2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164" fontId="6" fillId="3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  <dxf>
      <font>
        <b/>
        <color rgb="FF9C2424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DPrograma" displayName="AUDPrograma" ref="A9:M49" totalsRowShown="0">
  <autoFilter ref="A9:M49" xr:uid="{00000000-0009-0000-0100-000001000000}"/>
  <tableColumns count="13">
    <tableColumn id="1" xr3:uid="{00000000-0010-0000-0000-000001000000}" name="Auditoría ID"/>
    <tableColumn id="2" xr3:uid="{00000000-0010-0000-0000-000002000000}" name="Naturaleza"/>
    <tableColumn id="3" xr3:uid="{00000000-0010-0000-0000-000003000000}" name="Objetivo"/>
    <tableColumn id="4" xr3:uid="{00000000-0010-0000-0000-000004000000}" name="Alcance y exclusiones"/>
    <tableColumn id="5" xr3:uid="{00000000-0010-0000-0000-000005000000}" name="Periodo"/>
    <tableColumn id="6" xr3:uid="{00000000-0010-0000-0000-000006000000}" name="Prioridad y motivo"/>
    <tableColumn id="7" xr3:uid="{00000000-0010-0000-0000-000007000000}" name="Criterios y versión"/>
    <tableColumn id="8" xr3:uid="{00000000-0010-0000-0000-000008000000}" name="Equipo y competencia"/>
    <tableColumn id="9" xr3:uid="{00000000-0010-0000-0000-000009000000}" name="Imparcialidad"/>
    <tableColumn id="10" xr3:uid="{00000000-0010-0000-0000-00000A000000}" name="Método y muestra"/>
    <tableColumn id="11" xr3:uid="{00000000-0010-0000-0000-00000B000000}" name="Fecha prevista"/>
    <tableColumn id="12" xr3:uid="{00000000-0010-0000-0000-00000C000000}" name="Estado"/>
    <tableColumn id="13" xr3:uid="{00000000-0010-0000-0000-00000D000000}" name="Control 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UDEvidencias" displayName="AUDEvidencias" ref="A9:M49" totalsRowShown="0">
  <autoFilter ref="A9:M49" xr:uid="{00000000-0009-0000-0100-000002000000}"/>
  <tableColumns count="13">
    <tableColumn id="1" xr3:uid="{00000000-0010-0000-0100-000001000000}" name="Registro ID"/>
    <tableColumn id="2" xr3:uid="{00000000-0010-0000-0100-000002000000}" name="Fuente ID"/>
    <tableColumn id="3" xr3:uid="{00000000-0010-0000-0100-000003000000}" name="Localizador"/>
    <tableColumn id="4" xr3:uid="{00000000-0010-0000-0100-000004000000}" name="Naturaleza"/>
    <tableColumn id="5" xr3:uid="{00000000-0010-0000-0100-000005000000}" name="Versión"/>
    <tableColumn id="6" xr3:uid="{00000000-0010-0000-0100-000006000000}" name="Sistema o uso"/>
    <tableColumn id="7" xr3:uid="{00000000-0010-0000-0100-000007000000}" name="Custodia"/>
    <tableColumn id="8" xr3:uid="{00000000-0010-0000-0100-000008000000}" name="Contraste"/>
    <tableColumn id="9" xr3:uid="{00000000-0010-0000-0100-000009000000}" name="Limitaciones"/>
    <tableColumn id="10" xr3:uid="{00000000-0010-0000-0100-00000A000000}" name="Crítico referencia"/>
    <tableColumn id="11" xr3:uid="{00000000-0010-0000-0100-00000B000000}" name="Detectado crítico"/>
    <tableColumn id="12" xr3:uid="{00000000-0010-0000-0100-00000C000000}" name="Muestra"/>
    <tableColumn id="13" xr3:uid="{00000000-0010-0000-0100-00000D000000}" name="Control I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UDHallazgos" displayName="AUDHallazgos" ref="A9:M49" totalsRowShown="0">
  <autoFilter ref="A9:M49" xr:uid="{00000000-0009-0000-0100-000003000000}"/>
  <tableColumns count="13">
    <tableColumn id="1" xr3:uid="{00000000-0010-0000-0200-000001000000}" name="Hallazgo ID"/>
    <tableColumn id="2" xr3:uid="{00000000-0010-0000-0200-000002000000}" name="Auditoría ID"/>
    <tableColumn id="3" xr3:uid="{00000000-0010-0000-0200-000003000000}" name="Criterio ID"/>
    <tableColumn id="4" xr3:uid="{00000000-0010-0000-0200-000004000000}" name="Evidencias y localizadores"/>
    <tableColumn id="5" xr3:uid="{00000000-0010-0000-0200-000005000000}" name="Desviación"/>
    <tableColumn id="6" xr3:uid="{00000000-0010-0000-0200-000006000000}" name="Alcance y límites"/>
    <tableColumn id="7" xr3:uid="{00000000-0010-0000-0200-000007000000}" name="Clasificación"/>
    <tableColumn id="8" xr3:uid="{00000000-0010-0000-0200-000008000000}" name="Gravedad"/>
    <tableColumn id="9" xr3:uid="{00000000-0010-0000-0200-000009000000}" name="Estado humano"/>
    <tableColumn id="10" xr3:uid="{00000000-0010-0000-0200-00000A000000}" name="Responsable"/>
    <tableColumn id="11" xr3:uid="{00000000-0010-0000-0200-00000B000000}" name="Notas del ID"/>
    <tableColumn id="12" xr3:uid="{00000000-0010-0000-0200-00000C000000}" name="Control ID"/>
    <tableColumn id="13" xr3:uid="{00000000-0010-0000-0200-00000D000000}" name="Referencia auditorí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UDSeguimiento" displayName="AUDSeguimiento" ref="A9:Q49" totalsRowShown="0">
  <autoFilter ref="A9:Q49" xr:uid="{00000000-0009-0000-0100-000004000000}"/>
  <tableColumns count="17">
    <tableColumn id="1" xr3:uid="{00000000-0010-0000-0300-000001000000}" name="Hallazgo ID"/>
    <tableColumn id="2" xr3:uid="{00000000-0010-0000-0300-000002000000}" name="Corrección"/>
    <tableColumn id="3" xr3:uid="{00000000-0010-0000-0300-000003000000}" name="Análisis de causa"/>
    <tableColumn id="4" xr3:uid="{00000000-0010-0000-0300-000004000000}" name="Acción correctiva"/>
    <tableColumn id="5" xr3:uid="{00000000-0010-0000-0300-000005000000}" name="Responsable"/>
    <tableColumn id="6" xr3:uid="{00000000-0010-0000-0300-000006000000}" name="Plazo"/>
    <tableColumn id="7" xr3:uid="{00000000-0010-0000-0300-000007000000}" name="Implantación"/>
    <tableColumn id="8" xr3:uid="{00000000-0010-0000-0300-000008000000}" name="Evidencia implantación"/>
    <tableColumn id="9" xr3:uid="{00000000-0010-0000-0300-000009000000}" name="Prueba y aceptación"/>
    <tableColumn id="10" xr3:uid="{00000000-0010-0000-0300-00000A000000}" name="Resultado eficacia"/>
    <tableColumn id="11" xr3:uid="{00000000-0010-0000-0300-00000B000000}" name="Evidencia eficacia"/>
    <tableColumn id="12" xr3:uid="{00000000-0010-0000-0300-00000C000000}" name="Decisión autoridad"/>
    <tableColumn id="13" xr3:uid="{00000000-0010-0000-0300-00000D000000}" name="Autoridad"/>
    <tableColumn id="14" xr3:uid="{00000000-0010-0000-0300-00000E000000}" name="Fecha decisión"/>
    <tableColumn id="15" xr3:uid="{00000000-0010-0000-0300-00000F000000}" name="Orientación de revisión"/>
    <tableColumn id="16" xr3:uid="{00000000-0010-0000-0300-000010000000}" name="Estado declarado"/>
    <tableColumn id="17" xr3:uid="{00000000-0010-0000-0300-000011000000}" name="Control I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AUDFuentes" displayName="AUDFuentes" ref="A9:P49" totalsRowShown="0">
  <autoFilter ref="A9:P49" xr:uid="{00000000-0009-0000-0100-000005000000}"/>
  <tableColumns count="16">
    <tableColumn id="1" xr3:uid="{00000000-0010-0000-0400-000001000000}" name="Fuente o pendiente ID"/>
    <tableColumn id="2" xr3:uid="{00000000-0010-0000-0400-000002000000}" name="Tipo"/>
    <tableColumn id="3" xr3:uid="{00000000-0010-0000-0400-000003000000}" name="Referencia o cuestión"/>
    <tableColumn id="4" xr3:uid="{00000000-0010-0000-0400-000004000000}" name="URL o localizador"/>
    <tableColumn id="5" xr3:uid="{00000000-0010-0000-0400-000005000000}" name="Aplicabilidad y condición"/>
    <tableColumn id="6" xr3:uid="{00000000-0010-0000-0400-000006000000}" name="Uso y rol"/>
    <tableColumn id="7" xr3:uid="{00000000-0010-0000-0400-000007000000}" name="Artículo o criterio"/>
    <tableColumn id="8" xr3:uid="{00000000-0010-0000-0400-000008000000}" name="Versión y consulta"/>
    <tableColumn id="9" xr3:uid="{00000000-0010-0000-0400-000009000000}" name="Responsable"/>
    <tableColumn id="10" xr3:uid="{00000000-0010-0000-0400-00000A000000}" name="Revisión con fecha"/>
    <tableColumn id="11" xr3:uid="{00000000-0010-0000-0400-00000B000000}" name="Revisión relativa o evento"/>
    <tableColumn id="12" xr3:uid="{00000000-0010-0000-0400-00000C000000}" name="Estado humano"/>
    <tableColumn id="13" xr3:uid="{00000000-0010-0000-0400-00000D000000}" name="Límite de decisión"/>
    <tableColumn id="14" xr3:uid="{00000000-0010-0000-0400-00000E000000}" name="Evidencia requerida"/>
    <tableColumn id="15" xr3:uid="{00000000-0010-0000-0400-00000F000000}" name="Conclusión o nota del ID"/>
    <tableColumn id="16" xr3:uid="{00000000-0010-0000-0400-000010000000}" name="Orientación 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B56"/>
  </sheetPr>
  <dimension ref="A1:K35"/>
  <sheetViews>
    <sheetView showGridLines="0" tabSelected="1" zoomScale="85" zoomScaleNormal="85" workbookViewId="0">
      <selection activeCell="I14" sqref="I14"/>
    </sheetView>
  </sheetViews>
  <sheetFormatPr baseColWidth="10" defaultColWidth="9" defaultRowHeight="14.25"/>
  <cols>
    <col min="1" max="1" width="25" customWidth="1"/>
    <col min="2" max="6" width="24" customWidth="1"/>
  </cols>
  <sheetData>
    <row r="1" spans="1:11" ht="24" customHeight="1">
      <c r="A1" s="1"/>
      <c r="B1" s="1"/>
      <c r="C1" s="1"/>
      <c r="D1" s="1"/>
      <c r="E1" s="1"/>
      <c r="F1" s="1"/>
    </row>
    <row r="2" spans="1:11" ht="30" customHeight="1">
      <c r="A2" s="23" t="s">
        <v>0</v>
      </c>
      <c r="B2" s="24"/>
      <c r="C2" s="24"/>
      <c r="D2" s="24"/>
      <c r="E2" s="24"/>
      <c r="F2" s="24"/>
    </row>
    <row r="3" spans="1:11" ht="24" customHeight="1">
      <c r="A3" s="2"/>
      <c r="B3" s="2"/>
      <c r="C3" s="2"/>
      <c r="D3" s="2"/>
      <c r="E3" s="2"/>
      <c r="F3" s="2"/>
    </row>
    <row r="4" spans="1:11" ht="24" customHeight="1">
      <c r="A4" s="1" t="s">
        <v>1</v>
      </c>
      <c r="B4" s="24" t="s">
        <v>2</v>
      </c>
      <c r="C4" s="24"/>
      <c r="D4" s="24"/>
      <c r="E4" s="24"/>
      <c r="F4" s="24"/>
    </row>
    <row r="5" spans="1:11" ht="24" customHeight="1">
      <c r="A5" s="1" t="s">
        <v>3</v>
      </c>
      <c r="B5" s="3">
        <v>46312</v>
      </c>
      <c r="C5" s="1" t="s">
        <v>4</v>
      </c>
      <c r="D5" s="1" t="s">
        <v>5</v>
      </c>
      <c r="E5" s="1" t="s">
        <v>6</v>
      </c>
      <c r="F5" s="1" t="s">
        <v>7</v>
      </c>
    </row>
    <row r="6" spans="1:11" ht="24" customHeight="1">
      <c r="A6" s="1"/>
      <c r="B6" s="1"/>
      <c r="C6" s="1"/>
      <c r="D6" s="1"/>
      <c r="E6" s="1"/>
      <c r="F6" s="1"/>
    </row>
    <row r="7" spans="1:11" ht="38.1" customHeight="1">
      <c r="A7" s="4" t="s">
        <v>8</v>
      </c>
      <c r="B7" s="4">
        <f>COUNTIFS(Programa!$A$10:$A$49,"&lt;&gt;")</f>
        <v>0</v>
      </c>
      <c r="C7" s="4" t="s">
        <v>9</v>
      </c>
      <c r="D7" s="4">
        <f>COUNTIFS(Hallazgos!$A$10:$A$49,"&lt;&gt;")</f>
        <v>0</v>
      </c>
      <c r="E7" s="4" t="s">
        <v>10</v>
      </c>
      <c r="F7" s="4">
        <f>COUNTIFS(Seguimiento!$A$10:$A$49,"&lt;&gt;")</f>
        <v>0</v>
      </c>
    </row>
    <row r="8" spans="1:11" ht="24" customHeight="1">
      <c r="A8" s="1"/>
      <c r="B8" s="1"/>
      <c r="C8" s="1"/>
      <c r="D8" s="1"/>
      <c r="E8" s="1"/>
      <c r="F8" s="1"/>
    </row>
    <row r="9" spans="1:11" ht="24" customHeight="1">
      <c r="A9" s="1"/>
      <c r="B9" s="1"/>
      <c r="C9" s="1"/>
      <c r="D9" s="1"/>
      <c r="E9" s="1"/>
      <c r="F9" s="1"/>
    </row>
    <row r="10" spans="1:11" ht="66" customHeight="1">
      <c r="A10" s="6" t="s">
        <v>11</v>
      </c>
      <c r="B10" s="22" t="s">
        <v>12</v>
      </c>
      <c r="C10" s="22"/>
      <c r="D10" s="22"/>
      <c r="E10" s="22"/>
      <c r="F10" s="22"/>
    </row>
    <row r="11" spans="1:11" ht="57.95" customHeight="1">
      <c r="A11" s="5" t="s">
        <v>13</v>
      </c>
      <c r="B11" s="21" t="s">
        <v>14</v>
      </c>
      <c r="C11" s="21"/>
      <c r="D11" s="21"/>
      <c r="E11" s="21"/>
      <c r="F11" s="21"/>
    </row>
    <row r="12" spans="1:11" ht="57.95" customHeight="1">
      <c r="A12" s="6" t="s">
        <v>15</v>
      </c>
      <c r="B12" s="22" t="s">
        <v>16</v>
      </c>
      <c r="C12" s="22"/>
      <c r="D12" s="22"/>
      <c r="E12" s="22"/>
      <c r="F12" s="22"/>
    </row>
    <row r="13" spans="1:11" ht="66" customHeight="1">
      <c r="A13" s="5" t="s">
        <v>17</v>
      </c>
      <c r="B13" s="21" t="s">
        <v>18</v>
      </c>
      <c r="C13" s="21"/>
      <c r="D13" s="21"/>
      <c r="E13" s="21"/>
      <c r="F13" s="21"/>
    </row>
    <row r="14" spans="1:11" ht="66" customHeight="1">
      <c r="A14" s="6" t="s">
        <v>19</v>
      </c>
      <c r="B14" s="22" t="s">
        <v>20</v>
      </c>
      <c r="C14" s="22"/>
      <c r="D14" s="22"/>
      <c r="E14" s="22"/>
      <c r="F14" s="22"/>
    </row>
    <row r="15" spans="1:11" ht="57.95" customHeight="1">
      <c r="A15" s="5" t="s">
        <v>21</v>
      </c>
      <c r="B15" s="21" t="s">
        <v>22</v>
      </c>
      <c r="C15" s="21"/>
      <c r="D15" s="21"/>
      <c r="E15" s="21"/>
      <c r="F15" s="21"/>
      <c r="K15" t="s">
        <v>181</v>
      </c>
    </row>
    <row r="16" spans="1:11" ht="57.95" customHeight="1">
      <c r="A16" s="6" t="s">
        <v>23</v>
      </c>
      <c r="B16" s="22" t="s">
        <v>24</v>
      </c>
      <c r="C16" s="22"/>
      <c r="D16" s="22"/>
      <c r="E16" s="22"/>
      <c r="F16" s="22"/>
    </row>
    <row r="17" spans="1:6" ht="57.95" customHeight="1">
      <c r="A17" s="5" t="s">
        <v>25</v>
      </c>
      <c r="B17" s="21" t="s">
        <v>26</v>
      </c>
      <c r="C17" s="21"/>
      <c r="D17" s="21"/>
      <c r="E17" s="21"/>
      <c r="F17" s="21"/>
    </row>
    <row r="18" spans="1:6" ht="66" customHeight="1">
      <c r="A18" s="6" t="s">
        <v>27</v>
      </c>
      <c r="B18" s="22" t="s">
        <v>28</v>
      </c>
      <c r="C18" s="22"/>
      <c r="D18" s="22"/>
      <c r="E18" s="22"/>
      <c r="F18" s="22"/>
    </row>
    <row r="19" spans="1:6" ht="57.95" customHeight="1">
      <c r="A19" s="5" t="s">
        <v>29</v>
      </c>
      <c r="B19" s="21" t="s">
        <v>30</v>
      </c>
      <c r="C19" s="21"/>
      <c r="D19" s="21"/>
      <c r="E19" s="21"/>
      <c r="F19" s="21"/>
    </row>
    <row r="20" spans="1:6" ht="57.95" customHeight="1">
      <c r="A20" s="6" t="s">
        <v>31</v>
      </c>
      <c r="B20" s="22" t="s">
        <v>32</v>
      </c>
      <c r="C20" s="22"/>
      <c r="D20" s="22"/>
      <c r="E20" s="22"/>
      <c r="F20" s="22"/>
    </row>
    <row r="21" spans="1:6" ht="66" customHeight="1">
      <c r="A21" s="5" t="s">
        <v>33</v>
      </c>
      <c r="B21" s="21" t="s">
        <v>34</v>
      </c>
      <c r="C21" s="21"/>
      <c r="D21" s="21"/>
      <c r="E21" s="21"/>
      <c r="F21" s="21"/>
    </row>
    <row r="22" spans="1:6" ht="66" customHeight="1">
      <c r="A22" s="6" t="s">
        <v>35</v>
      </c>
      <c r="B22" s="22" t="s">
        <v>36</v>
      </c>
      <c r="C22" s="22"/>
      <c r="D22" s="22"/>
      <c r="E22" s="22"/>
      <c r="F22" s="22"/>
    </row>
    <row r="23" spans="1:6" ht="66" customHeight="1">
      <c r="A23" s="5" t="s">
        <v>37</v>
      </c>
      <c r="B23" s="21" t="s">
        <v>38</v>
      </c>
      <c r="C23" s="21"/>
      <c r="D23" s="21"/>
      <c r="E23" s="21"/>
      <c r="F23" s="21"/>
    </row>
    <row r="24" spans="1:6" ht="57.95" customHeight="1">
      <c r="A24" s="6" t="s">
        <v>39</v>
      </c>
      <c r="B24" s="22" t="s">
        <v>40</v>
      </c>
      <c r="C24" s="22"/>
      <c r="D24" s="22"/>
      <c r="E24" s="22"/>
      <c r="F24" s="22"/>
    </row>
    <row r="25" spans="1:6" ht="57.95" customHeight="1">
      <c r="A25" s="5" t="s">
        <v>41</v>
      </c>
      <c r="B25" s="21" t="s">
        <v>42</v>
      </c>
      <c r="C25" s="21"/>
      <c r="D25" s="21"/>
      <c r="E25" s="21"/>
      <c r="F25" s="21"/>
    </row>
    <row r="26" spans="1:6" ht="24" customHeight="1">
      <c r="A26" s="1"/>
      <c r="B26" s="1"/>
      <c r="C26" s="1"/>
      <c r="D26" s="1"/>
      <c r="E26" s="1"/>
      <c r="F26" s="1"/>
    </row>
    <row r="27" spans="1:6" ht="24" customHeight="1">
      <c r="A27" s="1"/>
      <c r="B27" s="1"/>
      <c r="C27" s="1"/>
      <c r="D27" s="1"/>
      <c r="E27" s="1"/>
      <c r="F27" s="1"/>
    </row>
    <row r="28" spans="1:6" ht="24" customHeight="1">
      <c r="A28" s="1"/>
      <c r="B28" s="1"/>
      <c r="C28" s="1"/>
      <c r="D28" s="1"/>
      <c r="E28" s="1"/>
      <c r="F28" s="1"/>
    </row>
    <row r="29" spans="1:6" ht="24" customHeight="1">
      <c r="A29" s="1"/>
      <c r="B29" s="1"/>
      <c r="C29" s="1"/>
      <c r="D29" s="1"/>
      <c r="E29" s="1"/>
      <c r="F29" s="1"/>
    </row>
    <row r="30" spans="1:6" ht="24" customHeight="1">
      <c r="A30" s="1"/>
      <c r="B30" s="1"/>
      <c r="C30" s="1"/>
      <c r="D30" s="1"/>
      <c r="E30" s="1"/>
      <c r="F30" s="1"/>
    </row>
    <row r="31" spans="1:6" ht="24" customHeight="1">
      <c r="A31" s="1"/>
      <c r="B31" s="1"/>
      <c r="C31" s="1"/>
      <c r="D31" s="1"/>
      <c r="E31" s="1"/>
      <c r="F31" s="1"/>
    </row>
    <row r="32" spans="1:6" ht="24" customHeight="1">
      <c r="A32" s="1"/>
      <c r="B32" s="1"/>
      <c r="C32" s="1"/>
      <c r="D32" s="1"/>
      <c r="E32" s="1"/>
      <c r="F32" s="1"/>
    </row>
    <row r="33" spans="1:6" ht="24" customHeight="1">
      <c r="A33" s="1"/>
      <c r="B33" s="1"/>
      <c r="C33" s="1"/>
      <c r="D33" s="1"/>
      <c r="E33" s="1"/>
      <c r="F33" s="1"/>
    </row>
    <row r="34" spans="1:6" ht="24" customHeight="1">
      <c r="A34" s="1"/>
      <c r="B34" s="1"/>
      <c r="C34" s="1"/>
      <c r="D34" s="1"/>
      <c r="E34" s="1"/>
      <c r="F34" s="1"/>
    </row>
    <row r="35" spans="1:6" ht="24" customHeight="1">
      <c r="A35" s="1"/>
      <c r="B35" s="1"/>
      <c r="C35" s="1"/>
      <c r="D35" s="1"/>
      <c r="E35" s="1"/>
      <c r="F35" s="1"/>
    </row>
  </sheetData>
  <mergeCells count="18">
    <mergeCell ref="A2:F2"/>
    <mergeCell ref="B4:F4"/>
    <mergeCell ref="B10:F10"/>
    <mergeCell ref="B11:F11"/>
    <mergeCell ref="B12:F12"/>
    <mergeCell ref="B13:F13"/>
    <mergeCell ref="B14:F14"/>
    <mergeCell ref="B15:F15"/>
    <mergeCell ref="B16:F16"/>
    <mergeCell ref="B17:F17"/>
    <mergeCell ref="B23:F23"/>
    <mergeCell ref="B24:F24"/>
    <mergeCell ref="B25:F25"/>
    <mergeCell ref="B18:F18"/>
    <mergeCell ref="B19:F19"/>
    <mergeCell ref="B20:F20"/>
    <mergeCell ref="B21:F21"/>
    <mergeCell ref="B22:F22"/>
  </mergeCells>
  <pageMargins left="0.39370078740157477" right="0.39370078740157477" top="0.39370078740157477" bottom="0.39370078740157477" header="0.3" footer="0.3"/>
  <pageSetup paperSize="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56B8C"/>
  </sheetPr>
  <dimension ref="A1:M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4.25"/>
  <cols>
    <col min="1" max="1" width="22" customWidth="1"/>
    <col min="2" max="2" width="20" customWidth="1"/>
    <col min="3" max="3" width="38" customWidth="1"/>
    <col min="4" max="4" width="48" customWidth="1"/>
    <col min="5" max="5" width="30" customWidth="1"/>
    <col min="6" max="7" width="38" customWidth="1"/>
    <col min="8" max="9" width="42" customWidth="1"/>
    <col min="10" max="10" width="40" customWidth="1"/>
    <col min="11" max="11" width="17" customWidth="1"/>
    <col min="12" max="12" width="22" customWidth="1"/>
    <col min="13" max="13" width="20" customWidth="1"/>
  </cols>
  <sheetData>
    <row r="1" spans="1:13" ht="21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6.1" customHeight="1">
      <c r="A2" s="8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1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1.95" customHeight="1">
      <c r="A5" s="13" t="s">
        <v>44</v>
      </c>
      <c r="B5" s="14">
        <f>COUNTIFS($A$10:$A$49,"&lt;&gt;")</f>
        <v>0</v>
      </c>
      <c r="C5" s="13" t="s">
        <v>45</v>
      </c>
      <c r="D5" s="14">
        <f>COUNTIFS($A$10:$A$49,"&lt;&gt;",$L$10:$L$49,"Realizada")</f>
        <v>0</v>
      </c>
      <c r="E5" s="7"/>
      <c r="F5" s="7"/>
      <c r="G5" s="7"/>
      <c r="H5" s="7"/>
      <c r="I5" s="7"/>
      <c r="J5" s="7"/>
      <c r="K5" s="7"/>
      <c r="L5" s="7"/>
      <c r="M5" s="7"/>
    </row>
    <row r="6" spans="1:13" ht="21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5.1" customHeight="1">
      <c r="A7" s="25" t="s">
        <v>46</v>
      </c>
      <c r="B7" s="25"/>
      <c r="C7" s="25"/>
      <c r="D7" s="25"/>
      <c r="E7" s="25"/>
      <c r="F7" s="25"/>
      <c r="G7" s="7"/>
      <c r="H7" s="7"/>
      <c r="I7" s="7"/>
      <c r="J7" s="7"/>
      <c r="K7" s="7"/>
      <c r="L7" s="7"/>
      <c r="M7" s="7"/>
    </row>
    <row r="8" spans="1:13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8.1" customHeight="1">
      <c r="A9" s="10" t="s">
        <v>47</v>
      </c>
      <c r="B9" s="10" t="s">
        <v>6</v>
      </c>
      <c r="C9" s="10" t="s">
        <v>48</v>
      </c>
      <c r="D9" s="10" t="s">
        <v>49</v>
      </c>
      <c r="E9" s="10" t="s">
        <v>50</v>
      </c>
      <c r="F9" s="10" t="s">
        <v>51</v>
      </c>
      <c r="G9" s="10" t="s">
        <v>52</v>
      </c>
      <c r="H9" s="10" t="s">
        <v>53</v>
      </c>
      <c r="I9" s="10" t="s">
        <v>54</v>
      </c>
      <c r="J9" s="10" t="s">
        <v>55</v>
      </c>
      <c r="K9" s="10" t="s">
        <v>56</v>
      </c>
      <c r="L9" s="10" t="s">
        <v>57</v>
      </c>
      <c r="M9" s="10" t="s">
        <v>58</v>
      </c>
    </row>
    <row r="10" spans="1:13" ht="36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6"/>
      <c r="L10" s="12"/>
      <c r="M10" s="17" t="str">
        <f t="shared" ref="M10:M49" si="0">IF(A10="","",IF(COUNTIFS($A$10:$A$49,A10)=1,"Único","ID duplicado"))</f>
        <v/>
      </c>
    </row>
    <row r="11" spans="1:13" ht="36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6"/>
      <c r="L11" s="12"/>
      <c r="M11" s="17" t="str">
        <f t="shared" si="0"/>
        <v/>
      </c>
    </row>
    <row r="12" spans="1:13" ht="36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6"/>
      <c r="L12" s="12"/>
      <c r="M12" s="17" t="str">
        <f t="shared" si="0"/>
        <v/>
      </c>
    </row>
    <row r="13" spans="1:13" ht="36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6"/>
      <c r="L13" s="12"/>
      <c r="M13" s="17" t="str">
        <f t="shared" si="0"/>
        <v/>
      </c>
    </row>
    <row r="14" spans="1:13" ht="36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6"/>
      <c r="L14" s="12"/>
      <c r="M14" s="17" t="str">
        <f t="shared" si="0"/>
        <v/>
      </c>
    </row>
    <row r="15" spans="1:13" ht="36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6"/>
      <c r="L15" s="12"/>
      <c r="M15" s="17" t="str">
        <f t="shared" si="0"/>
        <v/>
      </c>
    </row>
    <row r="16" spans="1:13" ht="36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6"/>
      <c r="L16" s="12"/>
      <c r="M16" s="17" t="str">
        <f t="shared" si="0"/>
        <v/>
      </c>
    </row>
    <row r="17" spans="1:13" ht="36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6"/>
      <c r="L17" s="12"/>
      <c r="M17" s="17" t="str">
        <f t="shared" si="0"/>
        <v/>
      </c>
    </row>
    <row r="18" spans="1:13" ht="36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6"/>
      <c r="L18" s="12"/>
      <c r="M18" s="17" t="str">
        <f t="shared" si="0"/>
        <v/>
      </c>
    </row>
    <row r="19" spans="1:13" ht="36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6"/>
      <c r="L19" s="12"/>
      <c r="M19" s="17" t="str">
        <f t="shared" si="0"/>
        <v/>
      </c>
    </row>
    <row r="20" spans="1:13" ht="36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6"/>
      <c r="L20" s="12"/>
      <c r="M20" s="17" t="str">
        <f t="shared" si="0"/>
        <v/>
      </c>
    </row>
    <row r="21" spans="1:13" ht="36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6"/>
      <c r="L21" s="12"/>
      <c r="M21" s="17" t="str">
        <f t="shared" si="0"/>
        <v/>
      </c>
    </row>
    <row r="22" spans="1:13" ht="36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6"/>
      <c r="L22" s="12"/>
      <c r="M22" s="17" t="str">
        <f t="shared" si="0"/>
        <v/>
      </c>
    </row>
    <row r="23" spans="1:13" ht="36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6"/>
      <c r="L23" s="12"/>
      <c r="M23" s="17" t="str">
        <f t="shared" si="0"/>
        <v/>
      </c>
    </row>
    <row r="24" spans="1:13" ht="36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6"/>
      <c r="L24" s="12"/>
      <c r="M24" s="17" t="str">
        <f t="shared" si="0"/>
        <v/>
      </c>
    </row>
    <row r="25" spans="1:13" ht="36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6"/>
      <c r="L25" s="12"/>
      <c r="M25" s="17" t="str">
        <f t="shared" si="0"/>
        <v/>
      </c>
    </row>
    <row r="26" spans="1:13" ht="36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6"/>
      <c r="L26" s="12"/>
      <c r="M26" s="17" t="str">
        <f t="shared" si="0"/>
        <v/>
      </c>
    </row>
    <row r="27" spans="1:13" ht="36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6"/>
      <c r="L27" s="12"/>
      <c r="M27" s="17" t="str">
        <f t="shared" si="0"/>
        <v/>
      </c>
    </row>
    <row r="28" spans="1:13" ht="36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6"/>
      <c r="L28" s="12"/>
      <c r="M28" s="17" t="str">
        <f t="shared" si="0"/>
        <v/>
      </c>
    </row>
    <row r="29" spans="1:13" ht="36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6"/>
      <c r="L29" s="12"/>
      <c r="M29" s="17" t="str">
        <f t="shared" si="0"/>
        <v/>
      </c>
    </row>
    <row r="30" spans="1:13" ht="36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6"/>
      <c r="L30" s="12"/>
      <c r="M30" s="17" t="str">
        <f t="shared" si="0"/>
        <v/>
      </c>
    </row>
    <row r="31" spans="1:13" ht="36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6"/>
      <c r="L31" s="12"/>
      <c r="M31" s="17" t="str">
        <f t="shared" si="0"/>
        <v/>
      </c>
    </row>
    <row r="32" spans="1:13" ht="36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6"/>
      <c r="L32" s="12"/>
      <c r="M32" s="17" t="str">
        <f t="shared" si="0"/>
        <v/>
      </c>
    </row>
    <row r="33" spans="1:13" ht="36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6"/>
      <c r="L33" s="12"/>
      <c r="M33" s="17" t="str">
        <f t="shared" si="0"/>
        <v/>
      </c>
    </row>
    <row r="34" spans="1:13" ht="36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6"/>
      <c r="L34" s="12"/>
      <c r="M34" s="17" t="str">
        <f t="shared" si="0"/>
        <v/>
      </c>
    </row>
    <row r="35" spans="1:13" ht="36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6"/>
      <c r="L35" s="12"/>
      <c r="M35" s="17" t="str">
        <f t="shared" si="0"/>
        <v/>
      </c>
    </row>
    <row r="36" spans="1:13" ht="36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6"/>
      <c r="L36" s="12"/>
      <c r="M36" s="17" t="str">
        <f t="shared" si="0"/>
        <v/>
      </c>
    </row>
    <row r="37" spans="1:13" ht="36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6"/>
      <c r="L37" s="12"/>
      <c r="M37" s="17" t="str">
        <f t="shared" si="0"/>
        <v/>
      </c>
    </row>
    <row r="38" spans="1:13" ht="36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6"/>
      <c r="L38" s="12"/>
      <c r="M38" s="17" t="str">
        <f t="shared" si="0"/>
        <v/>
      </c>
    </row>
    <row r="39" spans="1:13" ht="36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6"/>
      <c r="L39" s="12"/>
      <c r="M39" s="17" t="str">
        <f t="shared" si="0"/>
        <v/>
      </c>
    </row>
    <row r="40" spans="1:13" ht="36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6"/>
      <c r="L40" s="12"/>
      <c r="M40" s="17" t="str">
        <f t="shared" si="0"/>
        <v/>
      </c>
    </row>
    <row r="41" spans="1:13" ht="36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6"/>
      <c r="L41" s="12"/>
      <c r="M41" s="17" t="str">
        <f t="shared" si="0"/>
        <v/>
      </c>
    </row>
    <row r="42" spans="1:13" ht="36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6"/>
      <c r="L42" s="12"/>
      <c r="M42" s="17" t="str">
        <f t="shared" si="0"/>
        <v/>
      </c>
    </row>
    <row r="43" spans="1:13" ht="36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6"/>
      <c r="L43" s="12"/>
      <c r="M43" s="17" t="str">
        <f t="shared" si="0"/>
        <v/>
      </c>
    </row>
    <row r="44" spans="1:13" ht="36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6"/>
      <c r="L44" s="12"/>
      <c r="M44" s="17" t="str">
        <f t="shared" si="0"/>
        <v/>
      </c>
    </row>
    <row r="45" spans="1:13" ht="36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6"/>
      <c r="L45" s="12"/>
      <c r="M45" s="17" t="str">
        <f t="shared" si="0"/>
        <v/>
      </c>
    </row>
    <row r="46" spans="1:13" ht="36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6"/>
      <c r="L46" s="12"/>
      <c r="M46" s="17" t="str">
        <f t="shared" si="0"/>
        <v/>
      </c>
    </row>
    <row r="47" spans="1:13" ht="36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6"/>
      <c r="L47" s="12"/>
      <c r="M47" s="17" t="str">
        <f t="shared" si="0"/>
        <v/>
      </c>
    </row>
    <row r="48" spans="1:13" ht="36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6"/>
      <c r="L48" s="12"/>
      <c r="M48" s="17" t="str">
        <f t="shared" si="0"/>
        <v/>
      </c>
    </row>
    <row r="49" spans="1:13" ht="36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6"/>
      <c r="L49" s="12"/>
      <c r="M49" s="17" t="str">
        <f t="shared" si="0"/>
        <v/>
      </c>
    </row>
  </sheetData>
  <mergeCells count="1">
    <mergeCell ref="A7:F7"/>
  </mergeCells>
  <conditionalFormatting sqref="M10:M49">
    <cfRule type="expression" dxfId="7" priority="1">
      <formula>M10="ID duplicado"</formula>
    </cfRule>
  </conditionalFormatting>
  <dataValidations count="2">
    <dataValidation type="list" sqref="B10:B49" xr:uid="{00000000-0002-0000-0100-000000000000}">
      <formula1>"Real,Ejercicio didáctico"</formula1>
    </dataValidation>
    <dataValidation type="list" sqref="L10:L49" xr:uid="{00000000-0002-0000-0100-000001000000}">
      <formula1>"Propuesta,Planificada,En curso,Realizada,Suspendida"</formula1>
    </dataValidation>
  </dataValidations>
  <pageMargins left="0.39370078740157477" right="0.39370078740157477" top="0.39370078740157477" bottom="0.39370078740157477" header="0.3" footer="0.3"/>
  <pageSetup paperSize="8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56B8C"/>
  </sheetPr>
  <dimension ref="A1:M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4.25"/>
  <cols>
    <col min="1" max="1" width="23" customWidth="1"/>
    <col min="2" max="2" width="17" customWidth="1"/>
    <col min="3" max="3" width="46" customWidth="1"/>
    <col min="4" max="4" width="28" customWidth="1"/>
    <col min="5" max="5" width="20" customWidth="1"/>
    <col min="6" max="6" width="26" customWidth="1"/>
    <col min="7" max="7" width="29" customWidth="1"/>
    <col min="8" max="8" width="48" customWidth="1"/>
    <col min="9" max="9" width="46" customWidth="1"/>
    <col min="10" max="12" width="18" customWidth="1"/>
    <col min="13" max="13" width="20" customWidth="1"/>
  </cols>
  <sheetData>
    <row r="1" spans="1:13" ht="21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6.1" customHeight="1">
      <c r="A2" s="8" t="s">
        <v>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3.950000000000003" customHeight="1">
      <c r="A4" s="20" t="s">
        <v>60</v>
      </c>
      <c r="B4" s="15"/>
      <c r="C4" s="20" t="s">
        <v>61</v>
      </c>
      <c r="D4" s="15"/>
      <c r="E4" s="20" t="s">
        <v>62</v>
      </c>
      <c r="F4" s="15"/>
      <c r="G4" s="15" t="s">
        <v>63</v>
      </c>
      <c r="H4" s="15"/>
      <c r="I4" s="15" t="s">
        <v>64</v>
      </c>
      <c r="J4" s="15"/>
      <c r="K4" s="15" t="s">
        <v>65</v>
      </c>
      <c r="L4" s="15"/>
      <c r="M4" s="15"/>
    </row>
    <row r="5" spans="1:13" ht="21.95" customHeight="1">
      <c r="A5" s="7"/>
      <c r="B5" s="14">
        <f>COUNTIFS($B$10:$B$49,"EX-01",$J$10:$J$49,"Sí",$L$10:$L$49,"Incluida")</f>
        <v>0</v>
      </c>
      <c r="C5" s="7"/>
      <c r="D5" s="14">
        <f>COUNTIFS($B$10:$B$49,"EX-01",$J$10:$J$49,"Sí",$K$10:$K$49,"Sí",$L$10:$L$49,"Incluida")</f>
        <v>0</v>
      </c>
      <c r="E5" s="7"/>
      <c r="F5" s="18" t="str">
        <f>IF(B5=0,"Pendiente",IF(B6&lt;&gt;0,"Datos incompletos",IF(D6&lt;&gt;0,"Revisar IDs",D5/B5)))</f>
        <v>Pendiente</v>
      </c>
      <c r="G5" s="7"/>
      <c r="H5" s="11"/>
      <c r="I5" s="7"/>
      <c r="J5" s="11"/>
      <c r="K5" s="7"/>
      <c r="L5" s="19" t="str">
        <f>IF(OR(H5="",J5="",J5=0),"Pendiente",H5/J5)</f>
        <v>Pendiente</v>
      </c>
      <c r="M5" s="7"/>
    </row>
    <row r="6" spans="1:13" ht="32.1" customHeight="1">
      <c r="A6" s="15" t="s">
        <v>66</v>
      </c>
      <c r="B6" s="15">
        <f>COUNTIFS($B$10:$B$49,"EX-01",$L$10:$L$49,"Incluida")-COUNTIFS($B$10:$B$49,"EX-01",$L$10:$L$49,"Incluida",$J$10:$J$49,"Sí")-COUNTIFS($B$10:$B$49,"EX-01",$L$10:$L$49,"Incluida",$J$10:$J$49,"No")+B5-COUNTIFS($B$10:$B$49,"EX-01",$J$10:$J$49,"Sí",$L$10:$L$49,"Incluida",$K$10:$K$49,"Sí")-COUNTIFS($B$10:$B$49,"EX-01",$J$10:$J$49,"Sí",$L$10:$L$49,"Incluida",$K$10:$K$49,"No")+COUNTIFS($B$10:$B$49,"EX-01",$L$10:$L$49,"Incluida")-COUNTIFS($B$10:$B$49,"EX-01",$L$10:$L$49,"Incluida",$A$10:$A$49,"&lt;&gt;")</f>
        <v>0</v>
      </c>
      <c r="C6" s="15" t="s">
        <v>67</v>
      </c>
      <c r="D6" s="15">
        <f>COUNTIFS($B$10:$B$49,"EX-01",$L$10:$L$49,"Incluida",$M$10:$M$49,"ID duplicado")</f>
        <v>0</v>
      </c>
      <c r="E6" s="7"/>
      <c r="F6" s="7"/>
      <c r="G6" s="7"/>
      <c r="H6" s="7"/>
      <c r="I6" s="7"/>
      <c r="J6" s="7"/>
      <c r="K6" s="7"/>
      <c r="L6" s="7"/>
      <c r="M6" s="7"/>
    </row>
    <row r="7" spans="1:13" ht="32.1" customHeight="1">
      <c r="A7" s="25" t="s">
        <v>68</v>
      </c>
      <c r="B7" s="25"/>
      <c r="C7" s="25"/>
      <c r="D7" s="25"/>
      <c r="E7" s="25"/>
      <c r="F7" s="25"/>
      <c r="G7" s="7"/>
      <c r="H7" s="7"/>
      <c r="I7" s="7"/>
      <c r="J7" s="7"/>
      <c r="K7" s="7"/>
      <c r="L7" s="7"/>
      <c r="M7" s="7"/>
    </row>
    <row r="8" spans="1:13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8.1" customHeight="1">
      <c r="A9" s="10" t="s">
        <v>69</v>
      </c>
      <c r="B9" s="10" t="s">
        <v>70</v>
      </c>
      <c r="C9" s="10" t="s">
        <v>71</v>
      </c>
      <c r="D9" s="10" t="s">
        <v>6</v>
      </c>
      <c r="E9" s="10" t="s">
        <v>4</v>
      </c>
      <c r="F9" s="10" t="s">
        <v>72</v>
      </c>
      <c r="G9" s="10" t="s">
        <v>73</v>
      </c>
      <c r="H9" s="10" t="s">
        <v>74</v>
      </c>
      <c r="I9" s="10" t="s">
        <v>75</v>
      </c>
      <c r="J9" s="10" t="s">
        <v>76</v>
      </c>
      <c r="K9" s="10" t="s">
        <v>77</v>
      </c>
      <c r="L9" s="10" t="s">
        <v>78</v>
      </c>
      <c r="M9" s="10" t="s">
        <v>58</v>
      </c>
    </row>
    <row r="10" spans="1:13" ht="36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7" t="str">
        <f t="shared" ref="M10:M49" si="0">IF(A10="","",IF(COUNTIFS($A$10:$A$49,A10)=1,"Único","ID duplicado"))</f>
        <v/>
      </c>
    </row>
    <row r="11" spans="1:13" ht="36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7" t="str">
        <f t="shared" si="0"/>
        <v/>
      </c>
    </row>
    <row r="12" spans="1:13" ht="36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7" t="str">
        <f t="shared" si="0"/>
        <v/>
      </c>
    </row>
    <row r="13" spans="1:13" ht="36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7" t="str">
        <f t="shared" si="0"/>
        <v/>
      </c>
    </row>
    <row r="14" spans="1:13" ht="36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7" t="str">
        <f t="shared" si="0"/>
        <v/>
      </c>
    </row>
    <row r="15" spans="1:13" ht="36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7" t="str">
        <f t="shared" si="0"/>
        <v/>
      </c>
    </row>
    <row r="16" spans="1:13" ht="36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7" t="str">
        <f t="shared" si="0"/>
        <v/>
      </c>
    </row>
    <row r="17" spans="1:13" ht="36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7" t="str">
        <f t="shared" si="0"/>
        <v/>
      </c>
    </row>
    <row r="18" spans="1:13" ht="36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7" t="str">
        <f t="shared" si="0"/>
        <v/>
      </c>
    </row>
    <row r="19" spans="1:13" ht="36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7" t="str">
        <f t="shared" si="0"/>
        <v/>
      </c>
    </row>
    <row r="20" spans="1:13" ht="36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7" t="str">
        <f t="shared" si="0"/>
        <v/>
      </c>
    </row>
    <row r="21" spans="1:13" ht="36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7" t="str">
        <f t="shared" si="0"/>
        <v/>
      </c>
    </row>
    <row r="22" spans="1:13" ht="36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7" t="str">
        <f t="shared" si="0"/>
        <v/>
      </c>
    </row>
    <row r="23" spans="1:13" ht="36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7" t="str">
        <f t="shared" si="0"/>
        <v/>
      </c>
    </row>
    <row r="24" spans="1:13" ht="36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7" t="str">
        <f t="shared" si="0"/>
        <v/>
      </c>
    </row>
    <row r="25" spans="1:13" ht="36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7" t="str">
        <f t="shared" si="0"/>
        <v/>
      </c>
    </row>
    <row r="26" spans="1:13" ht="36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7" t="str">
        <f t="shared" si="0"/>
        <v/>
      </c>
    </row>
    <row r="27" spans="1:13" ht="36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7" t="str">
        <f t="shared" si="0"/>
        <v/>
      </c>
    </row>
    <row r="28" spans="1:13" ht="36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7" t="str">
        <f t="shared" si="0"/>
        <v/>
      </c>
    </row>
    <row r="29" spans="1:13" ht="36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7" t="str">
        <f t="shared" si="0"/>
        <v/>
      </c>
    </row>
    <row r="30" spans="1:13" ht="36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7" t="str">
        <f t="shared" si="0"/>
        <v/>
      </c>
    </row>
    <row r="31" spans="1:13" ht="36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7" t="str">
        <f t="shared" si="0"/>
        <v/>
      </c>
    </row>
    <row r="32" spans="1:13" ht="36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7" t="str">
        <f t="shared" si="0"/>
        <v/>
      </c>
    </row>
    <row r="33" spans="1:13" ht="36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7" t="str">
        <f t="shared" si="0"/>
        <v/>
      </c>
    </row>
    <row r="34" spans="1:13" ht="36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7" t="str">
        <f t="shared" si="0"/>
        <v/>
      </c>
    </row>
    <row r="35" spans="1:13" ht="36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7" t="str">
        <f t="shared" si="0"/>
        <v/>
      </c>
    </row>
    <row r="36" spans="1:13" ht="36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7" t="str">
        <f t="shared" si="0"/>
        <v/>
      </c>
    </row>
    <row r="37" spans="1:13" ht="36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7" t="str">
        <f t="shared" si="0"/>
        <v/>
      </c>
    </row>
    <row r="38" spans="1:13" ht="36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7" t="str">
        <f t="shared" si="0"/>
        <v/>
      </c>
    </row>
    <row r="39" spans="1:13" ht="36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7" t="str">
        <f t="shared" si="0"/>
        <v/>
      </c>
    </row>
    <row r="40" spans="1:13" ht="36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7" t="str">
        <f t="shared" si="0"/>
        <v/>
      </c>
    </row>
    <row r="41" spans="1:13" ht="36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7" t="str">
        <f t="shared" si="0"/>
        <v/>
      </c>
    </row>
    <row r="42" spans="1:13" ht="36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7" t="str">
        <f t="shared" si="0"/>
        <v/>
      </c>
    </row>
    <row r="43" spans="1:13" ht="36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7" t="str">
        <f t="shared" si="0"/>
        <v/>
      </c>
    </row>
    <row r="44" spans="1:13" ht="36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7" t="str">
        <f t="shared" si="0"/>
        <v/>
      </c>
    </row>
    <row r="45" spans="1:13" ht="36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7" t="str">
        <f t="shared" si="0"/>
        <v/>
      </c>
    </row>
    <row r="46" spans="1:13" ht="36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7" t="str">
        <f t="shared" si="0"/>
        <v/>
      </c>
    </row>
    <row r="47" spans="1:13" ht="36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7" t="str">
        <f t="shared" si="0"/>
        <v/>
      </c>
    </row>
    <row r="48" spans="1:13" ht="36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7" t="str">
        <f t="shared" si="0"/>
        <v/>
      </c>
    </row>
    <row r="49" spans="1:13" ht="36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7" t="str">
        <f t="shared" si="0"/>
        <v/>
      </c>
    </row>
  </sheetData>
  <mergeCells count="1">
    <mergeCell ref="A7:F7"/>
  </mergeCells>
  <conditionalFormatting sqref="M10:M49">
    <cfRule type="expression" dxfId="6" priority="1">
      <formula>M10="ID duplicado"</formula>
    </cfRule>
  </conditionalFormatting>
  <dataValidations count="3">
    <dataValidation type="list" sqref="J10:K49" xr:uid="{00000000-0002-0000-0200-000000000000}">
      <formula1>"Sí,No"</formula1>
    </dataValidation>
    <dataValidation type="list" sqref="L10:L49" xr:uid="{00000000-0002-0000-0200-000001000000}">
      <formula1>"Incluida,Excluida,Pendiente"</formula1>
    </dataValidation>
    <dataValidation type="whole" sqref="H5 J5" xr:uid="{00000000-0002-0000-0200-000002000000}">
      <formula1>0</formula1>
      <formula2>1000000</formula2>
    </dataValidation>
  </dataValidations>
  <pageMargins left="0.39370078740157477" right="0.39370078740157477" top="0.39370078740157477" bottom="0.39370078740157477" header="0.3" footer="0.3"/>
  <pageSetup paperSize="8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56B8C"/>
  </sheetPr>
  <dimension ref="A1:M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4.25"/>
  <cols>
    <col min="1" max="1" width="18" customWidth="1"/>
    <col min="2" max="2" width="23" customWidth="1"/>
    <col min="3" max="3" width="24" customWidth="1"/>
    <col min="4" max="4" width="47" customWidth="1"/>
    <col min="5" max="5" width="64" customWidth="1"/>
    <col min="6" max="6" width="55" customWidth="1"/>
    <col min="7" max="7" width="23" customWidth="1"/>
    <col min="8" max="8" width="20" customWidth="1"/>
    <col min="9" max="9" width="22" customWidth="1"/>
    <col min="10" max="10" width="38" customWidth="1"/>
    <col min="11" max="11" width="46" customWidth="1"/>
    <col min="12" max="12" width="20" customWidth="1"/>
    <col min="13" max="13" width="24" customWidth="1"/>
  </cols>
  <sheetData>
    <row r="1" spans="1:13" ht="21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6.1" customHeight="1">
      <c r="A2" s="8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1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1.95" customHeight="1">
      <c r="A5" s="13" t="s">
        <v>80</v>
      </c>
      <c r="B5" s="14">
        <f>COUNTIFS($A$10:$A$49,"&lt;&gt;")</f>
        <v>0</v>
      </c>
      <c r="C5" s="13" t="s">
        <v>81</v>
      </c>
      <c r="D5" s="14">
        <f>COUNTIFS($A$10:$A$49,"&lt;&gt;",$G$10:$G$49,"No conformidad")</f>
        <v>0</v>
      </c>
      <c r="E5" s="13" t="s">
        <v>82</v>
      </c>
      <c r="F5" s="14">
        <f>COUNTIFS($A$10:$A$49,"&lt;&gt;",$I$10:$I$49,"Cerrado")</f>
        <v>0</v>
      </c>
      <c r="G5" s="7"/>
      <c r="H5" s="7"/>
      <c r="I5" s="7"/>
      <c r="J5" s="7"/>
      <c r="K5" s="7"/>
      <c r="L5" s="7"/>
      <c r="M5" s="7"/>
    </row>
    <row r="6" spans="1:13" ht="21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3.950000000000003" customHeight="1">
      <c r="A7" s="25" t="s">
        <v>83</v>
      </c>
      <c r="B7" s="25"/>
      <c r="C7" s="25"/>
      <c r="D7" s="25"/>
      <c r="E7" s="25"/>
      <c r="F7" s="25"/>
      <c r="G7" s="7"/>
      <c r="H7" s="7"/>
      <c r="I7" s="7"/>
      <c r="J7" s="7"/>
      <c r="K7" s="7"/>
      <c r="L7" s="7"/>
      <c r="M7" s="7"/>
    </row>
    <row r="8" spans="1:13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8.1" customHeight="1">
      <c r="A9" s="10" t="s">
        <v>84</v>
      </c>
      <c r="B9" s="10" t="s">
        <v>47</v>
      </c>
      <c r="C9" s="10" t="s">
        <v>85</v>
      </c>
      <c r="D9" s="10" t="s">
        <v>86</v>
      </c>
      <c r="E9" s="10" t="s">
        <v>87</v>
      </c>
      <c r="F9" s="10" t="s">
        <v>88</v>
      </c>
      <c r="G9" s="10" t="s">
        <v>89</v>
      </c>
      <c r="H9" s="10" t="s">
        <v>90</v>
      </c>
      <c r="I9" s="10" t="s">
        <v>91</v>
      </c>
      <c r="J9" s="10" t="s">
        <v>92</v>
      </c>
      <c r="K9" s="10" t="s">
        <v>93</v>
      </c>
      <c r="L9" s="10" t="s">
        <v>58</v>
      </c>
      <c r="M9" s="10" t="s">
        <v>94</v>
      </c>
    </row>
    <row r="10" spans="1:13" ht="36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7" t="str">
        <f t="shared" ref="L10:L49" si="0">IF(A10="","",IF(COUNTIFS($A$10:$A$49,A10)=1,"Único","ID duplicado"))</f>
        <v/>
      </c>
      <c r="M10" s="17" t="str">
        <f>IF(A10="","",IF(COUNTIFS(Programa!$A$10:$A$49,B10)=1,"Referenciada","Revisar auditoría ID"))</f>
        <v/>
      </c>
    </row>
    <row r="11" spans="1:13" ht="36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7" t="str">
        <f t="shared" si="0"/>
        <v/>
      </c>
      <c r="M11" s="17" t="str">
        <f>IF(A11="","",IF(COUNTIFS(Programa!$A$10:$A$49,B11)=1,"Referenciada","Revisar auditoría ID"))</f>
        <v/>
      </c>
    </row>
    <row r="12" spans="1:13" ht="36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7" t="str">
        <f t="shared" si="0"/>
        <v/>
      </c>
      <c r="M12" s="17" t="str">
        <f>IF(A12="","",IF(COUNTIFS(Programa!$A$10:$A$49,B12)=1,"Referenciada","Revisar auditoría ID"))</f>
        <v/>
      </c>
    </row>
    <row r="13" spans="1:13" ht="36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7" t="str">
        <f t="shared" si="0"/>
        <v/>
      </c>
      <c r="M13" s="17" t="str">
        <f>IF(A13="","",IF(COUNTIFS(Programa!$A$10:$A$49,B13)=1,"Referenciada","Revisar auditoría ID"))</f>
        <v/>
      </c>
    </row>
    <row r="14" spans="1:13" ht="36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7" t="str">
        <f t="shared" si="0"/>
        <v/>
      </c>
      <c r="M14" s="17" t="str">
        <f>IF(A14="","",IF(COUNTIFS(Programa!$A$10:$A$49,B14)=1,"Referenciada","Revisar auditoría ID"))</f>
        <v/>
      </c>
    </row>
    <row r="15" spans="1:13" ht="36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7" t="str">
        <f t="shared" si="0"/>
        <v/>
      </c>
      <c r="M15" s="17" t="str">
        <f>IF(A15="","",IF(COUNTIFS(Programa!$A$10:$A$49,B15)=1,"Referenciada","Revisar auditoría ID"))</f>
        <v/>
      </c>
    </row>
    <row r="16" spans="1:13" ht="36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7" t="str">
        <f t="shared" si="0"/>
        <v/>
      </c>
      <c r="M16" s="17" t="str">
        <f>IF(A16="","",IF(COUNTIFS(Programa!$A$10:$A$49,B16)=1,"Referenciada","Revisar auditoría ID"))</f>
        <v/>
      </c>
    </row>
    <row r="17" spans="1:13" ht="36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7" t="str">
        <f t="shared" si="0"/>
        <v/>
      </c>
      <c r="M17" s="17" t="str">
        <f>IF(A17="","",IF(COUNTIFS(Programa!$A$10:$A$49,B17)=1,"Referenciada","Revisar auditoría ID"))</f>
        <v/>
      </c>
    </row>
    <row r="18" spans="1:13" ht="36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7" t="str">
        <f t="shared" si="0"/>
        <v/>
      </c>
      <c r="M18" s="17" t="str">
        <f>IF(A18="","",IF(COUNTIFS(Programa!$A$10:$A$49,B18)=1,"Referenciada","Revisar auditoría ID"))</f>
        <v/>
      </c>
    </row>
    <row r="19" spans="1:13" ht="36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7" t="str">
        <f t="shared" si="0"/>
        <v/>
      </c>
      <c r="M19" s="17" t="str">
        <f>IF(A19="","",IF(COUNTIFS(Programa!$A$10:$A$49,B19)=1,"Referenciada","Revisar auditoría ID"))</f>
        <v/>
      </c>
    </row>
    <row r="20" spans="1:13" ht="36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7" t="str">
        <f t="shared" si="0"/>
        <v/>
      </c>
      <c r="M20" s="17" t="str">
        <f>IF(A20="","",IF(COUNTIFS(Programa!$A$10:$A$49,B20)=1,"Referenciada","Revisar auditoría ID"))</f>
        <v/>
      </c>
    </row>
    <row r="21" spans="1:13" ht="36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7" t="str">
        <f t="shared" si="0"/>
        <v/>
      </c>
      <c r="M21" s="17" t="str">
        <f>IF(A21="","",IF(COUNTIFS(Programa!$A$10:$A$49,B21)=1,"Referenciada","Revisar auditoría ID"))</f>
        <v/>
      </c>
    </row>
    <row r="22" spans="1:13" ht="36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7" t="str">
        <f t="shared" si="0"/>
        <v/>
      </c>
      <c r="M22" s="17" t="str">
        <f>IF(A22="","",IF(COUNTIFS(Programa!$A$10:$A$49,B22)=1,"Referenciada","Revisar auditoría ID"))</f>
        <v/>
      </c>
    </row>
    <row r="23" spans="1:13" ht="36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7" t="str">
        <f t="shared" si="0"/>
        <v/>
      </c>
      <c r="M23" s="17" t="str">
        <f>IF(A23="","",IF(COUNTIFS(Programa!$A$10:$A$49,B23)=1,"Referenciada","Revisar auditoría ID"))</f>
        <v/>
      </c>
    </row>
    <row r="24" spans="1:13" ht="36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7" t="str">
        <f t="shared" si="0"/>
        <v/>
      </c>
      <c r="M24" s="17" t="str">
        <f>IF(A24="","",IF(COUNTIFS(Programa!$A$10:$A$49,B24)=1,"Referenciada","Revisar auditoría ID"))</f>
        <v/>
      </c>
    </row>
    <row r="25" spans="1:13" ht="36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7" t="str">
        <f t="shared" si="0"/>
        <v/>
      </c>
      <c r="M25" s="17" t="str">
        <f>IF(A25="","",IF(COUNTIFS(Programa!$A$10:$A$49,B25)=1,"Referenciada","Revisar auditoría ID"))</f>
        <v/>
      </c>
    </row>
    <row r="26" spans="1:13" ht="36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7" t="str">
        <f t="shared" si="0"/>
        <v/>
      </c>
      <c r="M26" s="17" t="str">
        <f>IF(A26="","",IF(COUNTIFS(Programa!$A$10:$A$49,B26)=1,"Referenciada","Revisar auditoría ID"))</f>
        <v/>
      </c>
    </row>
    <row r="27" spans="1:13" ht="36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7" t="str">
        <f t="shared" si="0"/>
        <v/>
      </c>
      <c r="M27" s="17" t="str">
        <f>IF(A27="","",IF(COUNTIFS(Programa!$A$10:$A$49,B27)=1,"Referenciada","Revisar auditoría ID"))</f>
        <v/>
      </c>
    </row>
    <row r="28" spans="1:13" ht="36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7" t="str">
        <f t="shared" si="0"/>
        <v/>
      </c>
      <c r="M28" s="17" t="str">
        <f>IF(A28="","",IF(COUNTIFS(Programa!$A$10:$A$49,B28)=1,"Referenciada","Revisar auditoría ID"))</f>
        <v/>
      </c>
    </row>
    <row r="29" spans="1:13" ht="36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7" t="str">
        <f t="shared" si="0"/>
        <v/>
      </c>
      <c r="M29" s="17" t="str">
        <f>IF(A29="","",IF(COUNTIFS(Programa!$A$10:$A$49,B29)=1,"Referenciada","Revisar auditoría ID"))</f>
        <v/>
      </c>
    </row>
    <row r="30" spans="1:13" ht="36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7" t="str">
        <f t="shared" si="0"/>
        <v/>
      </c>
      <c r="M30" s="17" t="str">
        <f>IF(A30="","",IF(COUNTIFS(Programa!$A$10:$A$49,B30)=1,"Referenciada","Revisar auditoría ID"))</f>
        <v/>
      </c>
    </row>
    <row r="31" spans="1:13" ht="36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7" t="str">
        <f t="shared" si="0"/>
        <v/>
      </c>
      <c r="M31" s="17" t="str">
        <f>IF(A31="","",IF(COUNTIFS(Programa!$A$10:$A$49,B31)=1,"Referenciada","Revisar auditoría ID"))</f>
        <v/>
      </c>
    </row>
    <row r="32" spans="1:13" ht="36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7" t="str">
        <f t="shared" si="0"/>
        <v/>
      </c>
      <c r="M32" s="17" t="str">
        <f>IF(A32="","",IF(COUNTIFS(Programa!$A$10:$A$49,B32)=1,"Referenciada","Revisar auditoría ID"))</f>
        <v/>
      </c>
    </row>
    <row r="33" spans="1:13" ht="36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7" t="str">
        <f t="shared" si="0"/>
        <v/>
      </c>
      <c r="M33" s="17" t="str">
        <f>IF(A33="","",IF(COUNTIFS(Programa!$A$10:$A$49,B33)=1,"Referenciada","Revisar auditoría ID"))</f>
        <v/>
      </c>
    </row>
    <row r="34" spans="1:13" ht="36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7" t="str">
        <f t="shared" si="0"/>
        <v/>
      </c>
      <c r="M34" s="17" t="str">
        <f>IF(A34="","",IF(COUNTIFS(Programa!$A$10:$A$49,B34)=1,"Referenciada","Revisar auditoría ID"))</f>
        <v/>
      </c>
    </row>
    <row r="35" spans="1:13" ht="36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7" t="str">
        <f t="shared" si="0"/>
        <v/>
      </c>
      <c r="M35" s="17" t="str">
        <f>IF(A35="","",IF(COUNTIFS(Programa!$A$10:$A$49,B35)=1,"Referenciada","Revisar auditoría ID"))</f>
        <v/>
      </c>
    </row>
    <row r="36" spans="1:13" ht="36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7" t="str">
        <f t="shared" si="0"/>
        <v/>
      </c>
      <c r="M36" s="17" t="str">
        <f>IF(A36="","",IF(COUNTIFS(Programa!$A$10:$A$49,B36)=1,"Referenciada","Revisar auditoría ID"))</f>
        <v/>
      </c>
    </row>
    <row r="37" spans="1:13" ht="36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7" t="str">
        <f t="shared" si="0"/>
        <v/>
      </c>
      <c r="M37" s="17" t="str">
        <f>IF(A37="","",IF(COUNTIFS(Programa!$A$10:$A$49,B37)=1,"Referenciada","Revisar auditoría ID"))</f>
        <v/>
      </c>
    </row>
    <row r="38" spans="1:13" ht="36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7" t="str">
        <f t="shared" si="0"/>
        <v/>
      </c>
      <c r="M38" s="17" t="str">
        <f>IF(A38="","",IF(COUNTIFS(Programa!$A$10:$A$49,B38)=1,"Referenciada","Revisar auditoría ID"))</f>
        <v/>
      </c>
    </row>
    <row r="39" spans="1:13" ht="36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7" t="str">
        <f t="shared" si="0"/>
        <v/>
      </c>
      <c r="M39" s="17" t="str">
        <f>IF(A39="","",IF(COUNTIFS(Programa!$A$10:$A$49,B39)=1,"Referenciada","Revisar auditoría ID"))</f>
        <v/>
      </c>
    </row>
    <row r="40" spans="1:13" ht="36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7" t="str">
        <f t="shared" si="0"/>
        <v/>
      </c>
      <c r="M40" s="17" t="str">
        <f>IF(A40="","",IF(COUNTIFS(Programa!$A$10:$A$49,B40)=1,"Referenciada","Revisar auditoría ID"))</f>
        <v/>
      </c>
    </row>
    <row r="41" spans="1:13" ht="36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7" t="str">
        <f t="shared" si="0"/>
        <v/>
      </c>
      <c r="M41" s="17" t="str">
        <f>IF(A41="","",IF(COUNTIFS(Programa!$A$10:$A$49,B41)=1,"Referenciada","Revisar auditoría ID"))</f>
        <v/>
      </c>
    </row>
    <row r="42" spans="1:13" ht="36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7" t="str">
        <f t="shared" si="0"/>
        <v/>
      </c>
      <c r="M42" s="17" t="str">
        <f>IF(A42="","",IF(COUNTIFS(Programa!$A$10:$A$49,B42)=1,"Referenciada","Revisar auditoría ID"))</f>
        <v/>
      </c>
    </row>
    <row r="43" spans="1:13" ht="36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7" t="str">
        <f t="shared" si="0"/>
        <v/>
      </c>
      <c r="M43" s="17" t="str">
        <f>IF(A43="","",IF(COUNTIFS(Programa!$A$10:$A$49,B43)=1,"Referenciada","Revisar auditoría ID"))</f>
        <v/>
      </c>
    </row>
    <row r="44" spans="1:13" ht="36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7" t="str">
        <f t="shared" si="0"/>
        <v/>
      </c>
      <c r="M44" s="17" t="str">
        <f>IF(A44="","",IF(COUNTIFS(Programa!$A$10:$A$49,B44)=1,"Referenciada","Revisar auditoría ID"))</f>
        <v/>
      </c>
    </row>
    <row r="45" spans="1:13" ht="36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7" t="str">
        <f t="shared" si="0"/>
        <v/>
      </c>
      <c r="M45" s="17" t="str">
        <f>IF(A45="","",IF(COUNTIFS(Programa!$A$10:$A$49,B45)=1,"Referenciada","Revisar auditoría ID"))</f>
        <v/>
      </c>
    </row>
    <row r="46" spans="1:13" ht="36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7" t="str">
        <f t="shared" si="0"/>
        <v/>
      </c>
      <c r="M46" s="17" t="str">
        <f>IF(A46="","",IF(COUNTIFS(Programa!$A$10:$A$49,B46)=1,"Referenciada","Revisar auditoría ID"))</f>
        <v/>
      </c>
    </row>
    <row r="47" spans="1:13" ht="36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7" t="str">
        <f t="shared" si="0"/>
        <v/>
      </c>
      <c r="M47" s="17" t="str">
        <f>IF(A47="","",IF(COUNTIFS(Programa!$A$10:$A$49,B47)=1,"Referenciada","Revisar auditoría ID"))</f>
        <v/>
      </c>
    </row>
    <row r="48" spans="1:13" ht="36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7" t="str">
        <f t="shared" si="0"/>
        <v/>
      </c>
      <c r="M48" s="17" t="str">
        <f>IF(A48="","",IF(COUNTIFS(Programa!$A$10:$A$49,B48)=1,"Referenciada","Revisar auditoría ID"))</f>
        <v/>
      </c>
    </row>
    <row r="49" spans="1:13" ht="36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7" t="str">
        <f t="shared" si="0"/>
        <v/>
      </c>
      <c r="M49" s="17" t="str">
        <f>IF(A49="","",IF(COUNTIFS(Programa!$A$10:$A$49,B49)=1,"Referenciada","Revisar auditoría ID"))</f>
        <v/>
      </c>
    </row>
  </sheetData>
  <mergeCells count="1">
    <mergeCell ref="A7:F7"/>
  </mergeCells>
  <conditionalFormatting sqref="L10:L49">
    <cfRule type="expression" dxfId="5" priority="1">
      <formula>L10="ID duplicado"</formula>
    </cfRule>
  </conditionalFormatting>
  <conditionalFormatting sqref="M10:M49">
    <cfRule type="expression" dxfId="4" priority="2">
      <formula>M10="Revisar auditoría ID"</formula>
    </cfRule>
  </conditionalFormatting>
  <dataValidations count="3">
    <dataValidation type="list" sqref="G10:G49" xr:uid="{00000000-0002-0000-0300-000000000000}">
      <formula1>"No conformidad,Conformidad de la muestra,Oportunidad de mejora,Pendiente de contraste"</formula1>
    </dataValidation>
    <dataValidation type="list" sqref="H10:H49" xr:uid="{00000000-0002-0000-0300-000001000000}">
      <formula1>"Sin valorar,Según método documentado"</formula1>
    </dataValidation>
    <dataValidation type="list" sqref="I10:I49" xr:uid="{00000000-0002-0000-0300-000002000000}">
      <formula1>"Abierto,En seguimiento,Cerrado"</formula1>
    </dataValidation>
  </dataValidations>
  <pageMargins left="0.39370078740157477" right="0.39370078740157477" top="0.39370078740157477" bottom="0.39370078740157477" header="0.3" footer="0.3"/>
  <pageSetup paperSize="8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56B8C"/>
  </sheetPr>
  <dimension ref="A1:Q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4.25"/>
  <cols>
    <col min="1" max="1" width="18" customWidth="1"/>
    <col min="2" max="2" width="48" customWidth="1"/>
    <col min="3" max="3" width="43" customWidth="1"/>
    <col min="4" max="4" width="48" customWidth="1"/>
    <col min="5" max="5" width="35" customWidth="1"/>
    <col min="6" max="6" width="17" customWidth="1"/>
    <col min="7" max="7" width="20" customWidth="1"/>
    <col min="8" max="8" width="36" customWidth="1"/>
    <col min="9" max="9" width="62" customWidth="1"/>
    <col min="10" max="10" width="22" customWidth="1"/>
    <col min="11" max="11" width="36" customWidth="1"/>
    <col min="12" max="12" width="24" customWidth="1"/>
    <col min="13" max="13" width="28" customWidth="1"/>
    <col min="14" max="14" width="18" customWidth="1"/>
    <col min="15" max="15" width="34" customWidth="1"/>
    <col min="16" max="16" width="23" customWidth="1"/>
    <col min="17" max="17" width="20" customWidth="1"/>
  </cols>
  <sheetData>
    <row r="1" spans="1:17" ht="21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6.1" customHeight="1">
      <c r="A2" s="8" t="s">
        <v>95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21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21.95" customHeight="1">
      <c r="A5" s="13" t="s">
        <v>80</v>
      </c>
      <c r="B5" s="14">
        <f>COUNTIFS($A$10:$A$49,"&lt;&gt;")</f>
        <v>0</v>
      </c>
      <c r="C5" s="13" t="s">
        <v>96</v>
      </c>
      <c r="D5" s="14">
        <f>COUNTIFS($A$10:$A$49,"&lt;&gt;",$J$10:$J$49,"No verificada")</f>
        <v>0</v>
      </c>
      <c r="E5" s="13" t="s">
        <v>97</v>
      </c>
      <c r="F5" s="14">
        <f>COUNTIFS($A$10:$A$49,"&lt;&gt;",$O$10:$O$49,"Revisar cierre autorizado")</f>
        <v>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21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33.950000000000003" customHeight="1">
      <c r="A7" s="25" t="s">
        <v>98</v>
      </c>
      <c r="B7" s="25"/>
      <c r="C7" s="25"/>
      <c r="D7" s="25"/>
      <c r="E7" s="25"/>
      <c r="F7" s="25"/>
      <c r="G7" s="25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38.1" customHeight="1">
      <c r="A9" s="10" t="s">
        <v>84</v>
      </c>
      <c r="B9" s="10" t="s">
        <v>99</v>
      </c>
      <c r="C9" s="10" t="s">
        <v>100</v>
      </c>
      <c r="D9" s="10" t="s">
        <v>101</v>
      </c>
      <c r="E9" s="10" t="s">
        <v>92</v>
      </c>
      <c r="F9" s="10" t="s">
        <v>102</v>
      </c>
      <c r="G9" s="10" t="s">
        <v>103</v>
      </c>
      <c r="H9" s="10" t="s">
        <v>104</v>
      </c>
      <c r="I9" s="10" t="s">
        <v>105</v>
      </c>
      <c r="J9" s="10" t="s">
        <v>106</v>
      </c>
      <c r="K9" s="10" t="s">
        <v>107</v>
      </c>
      <c r="L9" s="10" t="s">
        <v>108</v>
      </c>
      <c r="M9" s="10" t="s">
        <v>109</v>
      </c>
      <c r="N9" s="10" t="s">
        <v>110</v>
      </c>
      <c r="O9" s="10" t="s">
        <v>111</v>
      </c>
      <c r="P9" s="10" t="s">
        <v>112</v>
      </c>
      <c r="Q9" s="10" t="s">
        <v>58</v>
      </c>
    </row>
    <row r="10" spans="1:17" ht="36" customHeight="1">
      <c r="A10" s="12"/>
      <c r="B10" s="12"/>
      <c r="C10" s="12"/>
      <c r="D10" s="12"/>
      <c r="E10" s="12"/>
      <c r="F10" s="16"/>
      <c r="G10" s="12"/>
      <c r="H10" s="12"/>
      <c r="I10" s="12"/>
      <c r="J10" s="12"/>
      <c r="K10" s="12"/>
      <c r="L10" s="12"/>
      <c r="M10" s="12"/>
      <c r="N10" s="16"/>
      <c r="O10" s="17" t="str">
        <f>IF(A10="","",IF(COUNTIFS(Hallazgos!$A$10:$A$49,A10)&lt;&gt;1,"Revisar hallazgo ID",IF(OR(B10="",C10="",D10="",E10="",F10=""),"Completar plan y plazo",IF(OR(G10&lt;&gt;"Registrada",H10="",H10="Pendiente de aportar"),"Implantación pendiente",IF(I10="","Definir prueba de eficacia",IF(OR(J10&lt;&gt;"Eficaz",K10="",K10="Pendiente de aportar"),"Eficacia pendiente o no eficaz",IF(OR(L10&lt;&gt;"Cierre autorizado",M10="",M10="Por designar",N10=""),"Decisión de cierre pendiente","Revisar cierre autorizado")))))))</f>
        <v/>
      </c>
      <c r="P10" s="17" t="str">
        <f>IF(A10="","",IF(COUNTIFS(Hallazgos!$A$10:$A$49,A10)&lt;&gt;1,"Revisar hallazgo ID",INDEX(Hallazgos!$I$10:$I$49,MATCH(A10,Hallazgos!$A$10:$A$49,0))))</f>
        <v/>
      </c>
      <c r="Q10" s="17" t="str">
        <f t="shared" ref="Q10:Q49" si="0">IF(A10="","",IF(COUNTIFS($A$10:$A$49,A10)=1,"Único","ID duplicado"))</f>
        <v/>
      </c>
    </row>
    <row r="11" spans="1:17" ht="36" customHeight="1">
      <c r="A11" s="12"/>
      <c r="B11" s="12"/>
      <c r="C11" s="12"/>
      <c r="D11" s="12"/>
      <c r="E11" s="12"/>
      <c r="F11" s="16"/>
      <c r="G11" s="12"/>
      <c r="H11" s="12"/>
      <c r="I11" s="12"/>
      <c r="J11" s="12"/>
      <c r="K11" s="12"/>
      <c r="L11" s="12"/>
      <c r="M11" s="12"/>
      <c r="N11" s="16"/>
      <c r="O11" s="17" t="str">
        <f>IF(A11="","",IF(COUNTIFS(Hallazgos!$A$10:$A$49,A11)&lt;&gt;1,"Revisar hallazgo ID",IF(OR(B11="",C11="",D11="",E11="",F11=""),"Completar plan y plazo",IF(OR(G11&lt;&gt;"Registrada",H11="",H11="Pendiente de aportar"),"Implantación pendiente",IF(I11="","Definir prueba de eficacia",IF(OR(J11&lt;&gt;"Eficaz",K11="",K11="Pendiente de aportar"),"Eficacia pendiente o no eficaz",IF(OR(L11&lt;&gt;"Cierre autorizado",M11="",M11="Por designar",N11=""),"Decisión de cierre pendiente","Revisar cierre autorizado")))))))</f>
        <v/>
      </c>
      <c r="P11" s="17" t="str">
        <f>IF(A11="","",IF(COUNTIFS(Hallazgos!$A$10:$A$49,A11)&lt;&gt;1,"Revisar hallazgo ID",INDEX(Hallazgos!$I$10:$I$49,MATCH(A11,Hallazgos!$A$10:$A$49,0))))</f>
        <v/>
      </c>
      <c r="Q11" s="17" t="str">
        <f t="shared" si="0"/>
        <v/>
      </c>
    </row>
    <row r="12" spans="1:17" ht="36" customHeight="1">
      <c r="A12" s="12"/>
      <c r="B12" s="12"/>
      <c r="C12" s="12"/>
      <c r="D12" s="12"/>
      <c r="E12" s="12"/>
      <c r="F12" s="16"/>
      <c r="G12" s="12"/>
      <c r="H12" s="12"/>
      <c r="I12" s="12"/>
      <c r="J12" s="12"/>
      <c r="K12" s="12"/>
      <c r="L12" s="12"/>
      <c r="M12" s="12"/>
      <c r="N12" s="16"/>
      <c r="O12" s="17" t="str">
        <f>IF(A12="","",IF(COUNTIFS(Hallazgos!$A$10:$A$49,A12)&lt;&gt;1,"Revisar hallazgo ID",IF(OR(B12="",C12="",D12="",E12="",F12=""),"Completar plan y plazo",IF(OR(G12&lt;&gt;"Registrada",H12="",H12="Pendiente de aportar"),"Implantación pendiente",IF(I12="","Definir prueba de eficacia",IF(OR(J12&lt;&gt;"Eficaz",K12="",K12="Pendiente de aportar"),"Eficacia pendiente o no eficaz",IF(OR(L12&lt;&gt;"Cierre autorizado",M12="",M12="Por designar",N12=""),"Decisión de cierre pendiente","Revisar cierre autorizado")))))))</f>
        <v/>
      </c>
      <c r="P12" s="17" t="str">
        <f>IF(A12="","",IF(COUNTIFS(Hallazgos!$A$10:$A$49,A12)&lt;&gt;1,"Revisar hallazgo ID",INDEX(Hallazgos!$I$10:$I$49,MATCH(A12,Hallazgos!$A$10:$A$49,0))))</f>
        <v/>
      </c>
      <c r="Q12" s="17" t="str">
        <f t="shared" si="0"/>
        <v/>
      </c>
    </row>
    <row r="13" spans="1:17" ht="36" customHeight="1">
      <c r="A13" s="12"/>
      <c r="B13" s="12"/>
      <c r="C13" s="12"/>
      <c r="D13" s="12"/>
      <c r="E13" s="12"/>
      <c r="F13" s="16"/>
      <c r="G13" s="12"/>
      <c r="H13" s="12"/>
      <c r="I13" s="12"/>
      <c r="J13" s="12"/>
      <c r="K13" s="12"/>
      <c r="L13" s="12"/>
      <c r="M13" s="12"/>
      <c r="N13" s="16"/>
      <c r="O13" s="17" t="str">
        <f>IF(A13="","",IF(COUNTIFS(Hallazgos!$A$10:$A$49,A13)&lt;&gt;1,"Revisar hallazgo ID",IF(OR(B13="",C13="",D13="",E13="",F13=""),"Completar plan y plazo",IF(OR(G13&lt;&gt;"Registrada",H13="",H13="Pendiente de aportar"),"Implantación pendiente",IF(I13="","Definir prueba de eficacia",IF(OR(J13&lt;&gt;"Eficaz",K13="",K13="Pendiente de aportar"),"Eficacia pendiente o no eficaz",IF(OR(L13&lt;&gt;"Cierre autorizado",M13="",M13="Por designar",N13=""),"Decisión de cierre pendiente","Revisar cierre autorizado")))))))</f>
        <v/>
      </c>
      <c r="P13" s="17" t="str">
        <f>IF(A13="","",IF(COUNTIFS(Hallazgos!$A$10:$A$49,A13)&lt;&gt;1,"Revisar hallazgo ID",INDEX(Hallazgos!$I$10:$I$49,MATCH(A13,Hallazgos!$A$10:$A$49,0))))</f>
        <v/>
      </c>
      <c r="Q13" s="17" t="str">
        <f t="shared" si="0"/>
        <v/>
      </c>
    </row>
    <row r="14" spans="1:17" ht="36" customHeight="1">
      <c r="A14" s="12"/>
      <c r="B14" s="12"/>
      <c r="C14" s="12"/>
      <c r="D14" s="12"/>
      <c r="E14" s="12"/>
      <c r="F14" s="16"/>
      <c r="G14" s="12"/>
      <c r="H14" s="12"/>
      <c r="I14" s="12"/>
      <c r="J14" s="12"/>
      <c r="K14" s="12"/>
      <c r="L14" s="12"/>
      <c r="M14" s="12"/>
      <c r="N14" s="16"/>
      <c r="O14" s="17" t="str">
        <f>IF(A14="","",IF(COUNTIFS(Hallazgos!$A$10:$A$49,A14)&lt;&gt;1,"Revisar hallazgo ID",IF(OR(B14="",C14="",D14="",E14="",F14=""),"Completar plan y plazo",IF(OR(G14&lt;&gt;"Registrada",H14="",H14="Pendiente de aportar"),"Implantación pendiente",IF(I14="","Definir prueba de eficacia",IF(OR(J14&lt;&gt;"Eficaz",K14="",K14="Pendiente de aportar"),"Eficacia pendiente o no eficaz",IF(OR(L14&lt;&gt;"Cierre autorizado",M14="",M14="Por designar",N14=""),"Decisión de cierre pendiente","Revisar cierre autorizado")))))))</f>
        <v/>
      </c>
      <c r="P14" s="17" t="str">
        <f>IF(A14="","",IF(COUNTIFS(Hallazgos!$A$10:$A$49,A14)&lt;&gt;1,"Revisar hallazgo ID",INDEX(Hallazgos!$I$10:$I$49,MATCH(A14,Hallazgos!$A$10:$A$49,0))))</f>
        <v/>
      </c>
      <c r="Q14" s="17" t="str">
        <f t="shared" si="0"/>
        <v/>
      </c>
    </row>
    <row r="15" spans="1:17" ht="36" customHeight="1">
      <c r="A15" s="12"/>
      <c r="B15" s="12"/>
      <c r="C15" s="12"/>
      <c r="D15" s="12"/>
      <c r="E15" s="12"/>
      <c r="F15" s="16"/>
      <c r="G15" s="12"/>
      <c r="H15" s="12"/>
      <c r="I15" s="12"/>
      <c r="J15" s="12"/>
      <c r="K15" s="12"/>
      <c r="L15" s="12"/>
      <c r="M15" s="12"/>
      <c r="N15" s="16"/>
      <c r="O15" s="17" t="str">
        <f>IF(A15="","",IF(COUNTIFS(Hallazgos!$A$10:$A$49,A15)&lt;&gt;1,"Revisar hallazgo ID",IF(OR(B15="",C15="",D15="",E15="",F15=""),"Completar plan y plazo",IF(OR(G15&lt;&gt;"Registrada",H15="",H15="Pendiente de aportar"),"Implantación pendiente",IF(I15="","Definir prueba de eficacia",IF(OR(J15&lt;&gt;"Eficaz",K15="",K15="Pendiente de aportar"),"Eficacia pendiente o no eficaz",IF(OR(L15&lt;&gt;"Cierre autorizado",M15="",M15="Por designar",N15=""),"Decisión de cierre pendiente","Revisar cierre autorizado")))))))</f>
        <v/>
      </c>
      <c r="P15" s="17" t="str">
        <f>IF(A15="","",IF(COUNTIFS(Hallazgos!$A$10:$A$49,A15)&lt;&gt;1,"Revisar hallazgo ID",INDEX(Hallazgos!$I$10:$I$49,MATCH(A15,Hallazgos!$A$10:$A$49,0))))</f>
        <v/>
      </c>
      <c r="Q15" s="17" t="str">
        <f t="shared" si="0"/>
        <v/>
      </c>
    </row>
    <row r="16" spans="1:17" ht="36" customHeight="1">
      <c r="A16" s="12"/>
      <c r="B16" s="12"/>
      <c r="C16" s="12"/>
      <c r="D16" s="12"/>
      <c r="E16" s="12"/>
      <c r="F16" s="16"/>
      <c r="G16" s="12"/>
      <c r="H16" s="12"/>
      <c r="I16" s="12"/>
      <c r="J16" s="12"/>
      <c r="K16" s="12"/>
      <c r="L16" s="12"/>
      <c r="M16" s="12"/>
      <c r="N16" s="16"/>
      <c r="O16" s="17" t="str">
        <f>IF(A16="","",IF(COUNTIFS(Hallazgos!$A$10:$A$49,A16)&lt;&gt;1,"Revisar hallazgo ID",IF(OR(B16="",C16="",D16="",E16="",F16=""),"Completar plan y plazo",IF(OR(G16&lt;&gt;"Registrada",H16="",H16="Pendiente de aportar"),"Implantación pendiente",IF(I16="","Definir prueba de eficacia",IF(OR(J16&lt;&gt;"Eficaz",K16="",K16="Pendiente de aportar"),"Eficacia pendiente o no eficaz",IF(OR(L16&lt;&gt;"Cierre autorizado",M16="",M16="Por designar",N16=""),"Decisión de cierre pendiente","Revisar cierre autorizado")))))))</f>
        <v/>
      </c>
      <c r="P16" s="17" t="str">
        <f>IF(A16="","",IF(COUNTIFS(Hallazgos!$A$10:$A$49,A16)&lt;&gt;1,"Revisar hallazgo ID",INDEX(Hallazgos!$I$10:$I$49,MATCH(A16,Hallazgos!$A$10:$A$49,0))))</f>
        <v/>
      </c>
      <c r="Q16" s="17" t="str">
        <f t="shared" si="0"/>
        <v/>
      </c>
    </row>
    <row r="17" spans="1:17" ht="36" customHeight="1">
      <c r="A17" s="12"/>
      <c r="B17" s="12"/>
      <c r="C17" s="12"/>
      <c r="D17" s="12"/>
      <c r="E17" s="12"/>
      <c r="F17" s="16"/>
      <c r="G17" s="12"/>
      <c r="H17" s="12"/>
      <c r="I17" s="12"/>
      <c r="J17" s="12"/>
      <c r="K17" s="12"/>
      <c r="L17" s="12"/>
      <c r="M17" s="12"/>
      <c r="N17" s="16"/>
      <c r="O17" s="17" t="str">
        <f>IF(A17="","",IF(COUNTIFS(Hallazgos!$A$10:$A$49,A17)&lt;&gt;1,"Revisar hallazgo ID",IF(OR(B17="",C17="",D17="",E17="",F17=""),"Completar plan y plazo",IF(OR(G17&lt;&gt;"Registrada",H17="",H17="Pendiente de aportar"),"Implantación pendiente",IF(I17="","Definir prueba de eficacia",IF(OR(J17&lt;&gt;"Eficaz",K17="",K17="Pendiente de aportar"),"Eficacia pendiente o no eficaz",IF(OR(L17&lt;&gt;"Cierre autorizado",M17="",M17="Por designar",N17=""),"Decisión de cierre pendiente","Revisar cierre autorizado")))))))</f>
        <v/>
      </c>
      <c r="P17" s="17" t="str">
        <f>IF(A17="","",IF(COUNTIFS(Hallazgos!$A$10:$A$49,A17)&lt;&gt;1,"Revisar hallazgo ID",INDEX(Hallazgos!$I$10:$I$49,MATCH(A17,Hallazgos!$A$10:$A$49,0))))</f>
        <v/>
      </c>
      <c r="Q17" s="17" t="str">
        <f t="shared" si="0"/>
        <v/>
      </c>
    </row>
    <row r="18" spans="1:17" ht="36" customHeight="1">
      <c r="A18" s="12"/>
      <c r="B18" s="12"/>
      <c r="C18" s="12"/>
      <c r="D18" s="12"/>
      <c r="E18" s="12"/>
      <c r="F18" s="16"/>
      <c r="G18" s="12"/>
      <c r="H18" s="12"/>
      <c r="I18" s="12"/>
      <c r="J18" s="12"/>
      <c r="K18" s="12"/>
      <c r="L18" s="12"/>
      <c r="M18" s="12"/>
      <c r="N18" s="16"/>
      <c r="O18" s="17" t="str">
        <f>IF(A18="","",IF(COUNTIFS(Hallazgos!$A$10:$A$49,A18)&lt;&gt;1,"Revisar hallazgo ID",IF(OR(B18="",C18="",D18="",E18="",F18=""),"Completar plan y plazo",IF(OR(G18&lt;&gt;"Registrada",H18="",H18="Pendiente de aportar"),"Implantación pendiente",IF(I18="","Definir prueba de eficacia",IF(OR(J18&lt;&gt;"Eficaz",K18="",K18="Pendiente de aportar"),"Eficacia pendiente o no eficaz",IF(OR(L18&lt;&gt;"Cierre autorizado",M18="",M18="Por designar",N18=""),"Decisión de cierre pendiente","Revisar cierre autorizado")))))))</f>
        <v/>
      </c>
      <c r="P18" s="17" t="str">
        <f>IF(A18="","",IF(COUNTIFS(Hallazgos!$A$10:$A$49,A18)&lt;&gt;1,"Revisar hallazgo ID",INDEX(Hallazgos!$I$10:$I$49,MATCH(A18,Hallazgos!$A$10:$A$49,0))))</f>
        <v/>
      </c>
      <c r="Q18" s="17" t="str">
        <f t="shared" si="0"/>
        <v/>
      </c>
    </row>
    <row r="19" spans="1:17" ht="36" customHeight="1">
      <c r="A19" s="12"/>
      <c r="B19" s="12"/>
      <c r="C19" s="12"/>
      <c r="D19" s="12"/>
      <c r="E19" s="12"/>
      <c r="F19" s="16"/>
      <c r="G19" s="12"/>
      <c r="H19" s="12"/>
      <c r="I19" s="12"/>
      <c r="J19" s="12"/>
      <c r="K19" s="12"/>
      <c r="L19" s="12"/>
      <c r="M19" s="12"/>
      <c r="N19" s="16"/>
      <c r="O19" s="17" t="str">
        <f>IF(A19="","",IF(COUNTIFS(Hallazgos!$A$10:$A$49,A19)&lt;&gt;1,"Revisar hallazgo ID",IF(OR(B19="",C19="",D19="",E19="",F19=""),"Completar plan y plazo",IF(OR(G19&lt;&gt;"Registrada",H19="",H19="Pendiente de aportar"),"Implantación pendiente",IF(I19="","Definir prueba de eficacia",IF(OR(J19&lt;&gt;"Eficaz",K19="",K19="Pendiente de aportar"),"Eficacia pendiente o no eficaz",IF(OR(L19&lt;&gt;"Cierre autorizado",M19="",M19="Por designar",N19=""),"Decisión de cierre pendiente","Revisar cierre autorizado")))))))</f>
        <v/>
      </c>
      <c r="P19" s="17" t="str">
        <f>IF(A19="","",IF(COUNTIFS(Hallazgos!$A$10:$A$49,A19)&lt;&gt;1,"Revisar hallazgo ID",INDEX(Hallazgos!$I$10:$I$49,MATCH(A19,Hallazgos!$A$10:$A$49,0))))</f>
        <v/>
      </c>
      <c r="Q19" s="17" t="str">
        <f t="shared" si="0"/>
        <v/>
      </c>
    </row>
    <row r="20" spans="1:17" ht="36" customHeight="1">
      <c r="A20" s="12"/>
      <c r="B20" s="12"/>
      <c r="C20" s="12"/>
      <c r="D20" s="12"/>
      <c r="E20" s="12"/>
      <c r="F20" s="16"/>
      <c r="G20" s="12"/>
      <c r="H20" s="12"/>
      <c r="I20" s="12"/>
      <c r="J20" s="12"/>
      <c r="K20" s="12"/>
      <c r="L20" s="12"/>
      <c r="M20" s="12"/>
      <c r="N20" s="16"/>
      <c r="O20" s="17" t="str">
        <f>IF(A20="","",IF(COUNTIFS(Hallazgos!$A$10:$A$49,A20)&lt;&gt;1,"Revisar hallazgo ID",IF(OR(B20="",C20="",D20="",E20="",F20=""),"Completar plan y plazo",IF(OR(G20&lt;&gt;"Registrada",H20="",H20="Pendiente de aportar"),"Implantación pendiente",IF(I20="","Definir prueba de eficacia",IF(OR(J20&lt;&gt;"Eficaz",K20="",K20="Pendiente de aportar"),"Eficacia pendiente o no eficaz",IF(OR(L20&lt;&gt;"Cierre autorizado",M20="",M20="Por designar",N20=""),"Decisión de cierre pendiente","Revisar cierre autorizado")))))))</f>
        <v/>
      </c>
      <c r="P20" s="17" t="str">
        <f>IF(A20="","",IF(COUNTIFS(Hallazgos!$A$10:$A$49,A20)&lt;&gt;1,"Revisar hallazgo ID",INDEX(Hallazgos!$I$10:$I$49,MATCH(A20,Hallazgos!$A$10:$A$49,0))))</f>
        <v/>
      </c>
      <c r="Q20" s="17" t="str">
        <f t="shared" si="0"/>
        <v/>
      </c>
    </row>
    <row r="21" spans="1:17" ht="36" customHeight="1">
      <c r="A21" s="12"/>
      <c r="B21" s="12"/>
      <c r="C21" s="12"/>
      <c r="D21" s="12"/>
      <c r="E21" s="12"/>
      <c r="F21" s="16"/>
      <c r="G21" s="12"/>
      <c r="H21" s="12"/>
      <c r="I21" s="12"/>
      <c r="J21" s="12"/>
      <c r="K21" s="12"/>
      <c r="L21" s="12"/>
      <c r="M21" s="12"/>
      <c r="N21" s="16"/>
      <c r="O21" s="17" t="str">
        <f>IF(A21="","",IF(COUNTIFS(Hallazgos!$A$10:$A$49,A21)&lt;&gt;1,"Revisar hallazgo ID",IF(OR(B21="",C21="",D21="",E21="",F21=""),"Completar plan y plazo",IF(OR(G21&lt;&gt;"Registrada",H21="",H21="Pendiente de aportar"),"Implantación pendiente",IF(I21="","Definir prueba de eficacia",IF(OR(J21&lt;&gt;"Eficaz",K21="",K21="Pendiente de aportar"),"Eficacia pendiente o no eficaz",IF(OR(L21&lt;&gt;"Cierre autorizado",M21="",M21="Por designar",N21=""),"Decisión de cierre pendiente","Revisar cierre autorizado")))))))</f>
        <v/>
      </c>
      <c r="P21" s="17" t="str">
        <f>IF(A21="","",IF(COUNTIFS(Hallazgos!$A$10:$A$49,A21)&lt;&gt;1,"Revisar hallazgo ID",INDEX(Hallazgos!$I$10:$I$49,MATCH(A21,Hallazgos!$A$10:$A$49,0))))</f>
        <v/>
      </c>
      <c r="Q21" s="17" t="str">
        <f t="shared" si="0"/>
        <v/>
      </c>
    </row>
    <row r="22" spans="1:17" ht="36" customHeight="1">
      <c r="A22" s="12"/>
      <c r="B22" s="12"/>
      <c r="C22" s="12"/>
      <c r="D22" s="12"/>
      <c r="E22" s="12"/>
      <c r="F22" s="16"/>
      <c r="G22" s="12"/>
      <c r="H22" s="12"/>
      <c r="I22" s="12"/>
      <c r="J22" s="12"/>
      <c r="K22" s="12"/>
      <c r="L22" s="12"/>
      <c r="M22" s="12"/>
      <c r="N22" s="16"/>
      <c r="O22" s="17" t="str">
        <f>IF(A22="","",IF(COUNTIFS(Hallazgos!$A$10:$A$49,A22)&lt;&gt;1,"Revisar hallazgo ID",IF(OR(B22="",C22="",D22="",E22="",F22=""),"Completar plan y plazo",IF(OR(G22&lt;&gt;"Registrada",H22="",H22="Pendiente de aportar"),"Implantación pendiente",IF(I22="","Definir prueba de eficacia",IF(OR(J22&lt;&gt;"Eficaz",K22="",K22="Pendiente de aportar"),"Eficacia pendiente o no eficaz",IF(OR(L22&lt;&gt;"Cierre autorizado",M22="",M22="Por designar",N22=""),"Decisión de cierre pendiente","Revisar cierre autorizado")))))))</f>
        <v/>
      </c>
      <c r="P22" s="17" t="str">
        <f>IF(A22="","",IF(COUNTIFS(Hallazgos!$A$10:$A$49,A22)&lt;&gt;1,"Revisar hallazgo ID",INDEX(Hallazgos!$I$10:$I$49,MATCH(A22,Hallazgos!$A$10:$A$49,0))))</f>
        <v/>
      </c>
      <c r="Q22" s="17" t="str">
        <f t="shared" si="0"/>
        <v/>
      </c>
    </row>
    <row r="23" spans="1:17" ht="36" customHeight="1">
      <c r="A23" s="12"/>
      <c r="B23" s="12"/>
      <c r="C23" s="12"/>
      <c r="D23" s="12"/>
      <c r="E23" s="12"/>
      <c r="F23" s="16"/>
      <c r="G23" s="12"/>
      <c r="H23" s="12"/>
      <c r="I23" s="12"/>
      <c r="J23" s="12"/>
      <c r="K23" s="12"/>
      <c r="L23" s="12"/>
      <c r="M23" s="12"/>
      <c r="N23" s="16"/>
      <c r="O23" s="17" t="str">
        <f>IF(A23="","",IF(COUNTIFS(Hallazgos!$A$10:$A$49,A23)&lt;&gt;1,"Revisar hallazgo ID",IF(OR(B23="",C23="",D23="",E23="",F23=""),"Completar plan y plazo",IF(OR(G23&lt;&gt;"Registrada",H23="",H23="Pendiente de aportar"),"Implantación pendiente",IF(I23="","Definir prueba de eficacia",IF(OR(J23&lt;&gt;"Eficaz",K23="",K23="Pendiente de aportar"),"Eficacia pendiente o no eficaz",IF(OR(L23&lt;&gt;"Cierre autorizado",M23="",M23="Por designar",N23=""),"Decisión de cierre pendiente","Revisar cierre autorizado")))))))</f>
        <v/>
      </c>
      <c r="P23" s="17" t="str">
        <f>IF(A23="","",IF(COUNTIFS(Hallazgos!$A$10:$A$49,A23)&lt;&gt;1,"Revisar hallazgo ID",INDEX(Hallazgos!$I$10:$I$49,MATCH(A23,Hallazgos!$A$10:$A$49,0))))</f>
        <v/>
      </c>
      <c r="Q23" s="17" t="str">
        <f t="shared" si="0"/>
        <v/>
      </c>
    </row>
    <row r="24" spans="1:17" ht="36" customHeight="1">
      <c r="A24" s="12"/>
      <c r="B24" s="12"/>
      <c r="C24" s="12"/>
      <c r="D24" s="12"/>
      <c r="E24" s="12"/>
      <c r="F24" s="16"/>
      <c r="G24" s="12"/>
      <c r="H24" s="12"/>
      <c r="I24" s="12"/>
      <c r="J24" s="12"/>
      <c r="K24" s="12"/>
      <c r="L24" s="12"/>
      <c r="M24" s="12"/>
      <c r="N24" s="16"/>
      <c r="O24" s="17" t="str">
        <f>IF(A24="","",IF(COUNTIFS(Hallazgos!$A$10:$A$49,A24)&lt;&gt;1,"Revisar hallazgo ID",IF(OR(B24="",C24="",D24="",E24="",F24=""),"Completar plan y plazo",IF(OR(G24&lt;&gt;"Registrada",H24="",H24="Pendiente de aportar"),"Implantación pendiente",IF(I24="","Definir prueba de eficacia",IF(OR(J24&lt;&gt;"Eficaz",K24="",K24="Pendiente de aportar"),"Eficacia pendiente o no eficaz",IF(OR(L24&lt;&gt;"Cierre autorizado",M24="",M24="Por designar",N24=""),"Decisión de cierre pendiente","Revisar cierre autorizado")))))))</f>
        <v/>
      </c>
      <c r="P24" s="17" t="str">
        <f>IF(A24="","",IF(COUNTIFS(Hallazgos!$A$10:$A$49,A24)&lt;&gt;1,"Revisar hallazgo ID",INDEX(Hallazgos!$I$10:$I$49,MATCH(A24,Hallazgos!$A$10:$A$49,0))))</f>
        <v/>
      </c>
      <c r="Q24" s="17" t="str">
        <f t="shared" si="0"/>
        <v/>
      </c>
    </row>
    <row r="25" spans="1:17" ht="36" customHeight="1">
      <c r="A25" s="12"/>
      <c r="B25" s="12"/>
      <c r="C25" s="12"/>
      <c r="D25" s="12"/>
      <c r="E25" s="12"/>
      <c r="F25" s="16"/>
      <c r="G25" s="12"/>
      <c r="H25" s="12"/>
      <c r="I25" s="12"/>
      <c r="J25" s="12"/>
      <c r="K25" s="12"/>
      <c r="L25" s="12"/>
      <c r="M25" s="12"/>
      <c r="N25" s="16"/>
      <c r="O25" s="17" t="str">
        <f>IF(A25="","",IF(COUNTIFS(Hallazgos!$A$10:$A$49,A25)&lt;&gt;1,"Revisar hallazgo ID",IF(OR(B25="",C25="",D25="",E25="",F25=""),"Completar plan y plazo",IF(OR(G25&lt;&gt;"Registrada",H25="",H25="Pendiente de aportar"),"Implantación pendiente",IF(I25="","Definir prueba de eficacia",IF(OR(J25&lt;&gt;"Eficaz",K25="",K25="Pendiente de aportar"),"Eficacia pendiente o no eficaz",IF(OR(L25&lt;&gt;"Cierre autorizado",M25="",M25="Por designar",N25=""),"Decisión de cierre pendiente","Revisar cierre autorizado")))))))</f>
        <v/>
      </c>
      <c r="P25" s="17" t="str">
        <f>IF(A25="","",IF(COUNTIFS(Hallazgos!$A$10:$A$49,A25)&lt;&gt;1,"Revisar hallazgo ID",INDEX(Hallazgos!$I$10:$I$49,MATCH(A25,Hallazgos!$A$10:$A$49,0))))</f>
        <v/>
      </c>
      <c r="Q25" s="17" t="str">
        <f t="shared" si="0"/>
        <v/>
      </c>
    </row>
    <row r="26" spans="1:17" ht="36" customHeight="1">
      <c r="A26" s="12"/>
      <c r="B26" s="12"/>
      <c r="C26" s="12"/>
      <c r="D26" s="12"/>
      <c r="E26" s="12"/>
      <c r="F26" s="16"/>
      <c r="G26" s="12"/>
      <c r="H26" s="12"/>
      <c r="I26" s="12"/>
      <c r="J26" s="12"/>
      <c r="K26" s="12"/>
      <c r="L26" s="12"/>
      <c r="M26" s="12"/>
      <c r="N26" s="16"/>
      <c r="O26" s="17" t="str">
        <f>IF(A26="","",IF(COUNTIFS(Hallazgos!$A$10:$A$49,A26)&lt;&gt;1,"Revisar hallazgo ID",IF(OR(B26="",C26="",D26="",E26="",F26=""),"Completar plan y plazo",IF(OR(G26&lt;&gt;"Registrada",H26="",H26="Pendiente de aportar"),"Implantación pendiente",IF(I26="","Definir prueba de eficacia",IF(OR(J26&lt;&gt;"Eficaz",K26="",K26="Pendiente de aportar"),"Eficacia pendiente o no eficaz",IF(OR(L26&lt;&gt;"Cierre autorizado",M26="",M26="Por designar",N26=""),"Decisión de cierre pendiente","Revisar cierre autorizado")))))))</f>
        <v/>
      </c>
      <c r="P26" s="17" t="str">
        <f>IF(A26="","",IF(COUNTIFS(Hallazgos!$A$10:$A$49,A26)&lt;&gt;1,"Revisar hallazgo ID",INDEX(Hallazgos!$I$10:$I$49,MATCH(A26,Hallazgos!$A$10:$A$49,0))))</f>
        <v/>
      </c>
      <c r="Q26" s="17" t="str">
        <f t="shared" si="0"/>
        <v/>
      </c>
    </row>
    <row r="27" spans="1:17" ht="36" customHeight="1">
      <c r="A27" s="12"/>
      <c r="B27" s="12"/>
      <c r="C27" s="12"/>
      <c r="D27" s="12"/>
      <c r="E27" s="12"/>
      <c r="F27" s="16"/>
      <c r="G27" s="12"/>
      <c r="H27" s="12"/>
      <c r="I27" s="12"/>
      <c r="J27" s="12"/>
      <c r="K27" s="12"/>
      <c r="L27" s="12"/>
      <c r="M27" s="12"/>
      <c r="N27" s="16"/>
      <c r="O27" s="17" t="str">
        <f>IF(A27="","",IF(COUNTIFS(Hallazgos!$A$10:$A$49,A27)&lt;&gt;1,"Revisar hallazgo ID",IF(OR(B27="",C27="",D27="",E27="",F27=""),"Completar plan y plazo",IF(OR(G27&lt;&gt;"Registrada",H27="",H27="Pendiente de aportar"),"Implantación pendiente",IF(I27="","Definir prueba de eficacia",IF(OR(J27&lt;&gt;"Eficaz",K27="",K27="Pendiente de aportar"),"Eficacia pendiente o no eficaz",IF(OR(L27&lt;&gt;"Cierre autorizado",M27="",M27="Por designar",N27=""),"Decisión de cierre pendiente","Revisar cierre autorizado")))))))</f>
        <v/>
      </c>
      <c r="P27" s="17" t="str">
        <f>IF(A27="","",IF(COUNTIFS(Hallazgos!$A$10:$A$49,A27)&lt;&gt;1,"Revisar hallazgo ID",INDEX(Hallazgos!$I$10:$I$49,MATCH(A27,Hallazgos!$A$10:$A$49,0))))</f>
        <v/>
      </c>
      <c r="Q27" s="17" t="str">
        <f t="shared" si="0"/>
        <v/>
      </c>
    </row>
    <row r="28" spans="1:17" ht="36" customHeight="1">
      <c r="A28" s="12"/>
      <c r="B28" s="12"/>
      <c r="C28" s="12"/>
      <c r="D28" s="12"/>
      <c r="E28" s="12"/>
      <c r="F28" s="16"/>
      <c r="G28" s="12"/>
      <c r="H28" s="12"/>
      <c r="I28" s="12"/>
      <c r="J28" s="12"/>
      <c r="K28" s="12"/>
      <c r="L28" s="12"/>
      <c r="M28" s="12"/>
      <c r="N28" s="16"/>
      <c r="O28" s="17" t="str">
        <f>IF(A28="","",IF(COUNTIFS(Hallazgos!$A$10:$A$49,A28)&lt;&gt;1,"Revisar hallazgo ID",IF(OR(B28="",C28="",D28="",E28="",F28=""),"Completar plan y plazo",IF(OR(G28&lt;&gt;"Registrada",H28="",H28="Pendiente de aportar"),"Implantación pendiente",IF(I28="","Definir prueba de eficacia",IF(OR(J28&lt;&gt;"Eficaz",K28="",K28="Pendiente de aportar"),"Eficacia pendiente o no eficaz",IF(OR(L28&lt;&gt;"Cierre autorizado",M28="",M28="Por designar",N28=""),"Decisión de cierre pendiente","Revisar cierre autorizado")))))))</f>
        <v/>
      </c>
      <c r="P28" s="17" t="str">
        <f>IF(A28="","",IF(COUNTIFS(Hallazgos!$A$10:$A$49,A28)&lt;&gt;1,"Revisar hallazgo ID",INDEX(Hallazgos!$I$10:$I$49,MATCH(A28,Hallazgos!$A$10:$A$49,0))))</f>
        <v/>
      </c>
      <c r="Q28" s="17" t="str">
        <f t="shared" si="0"/>
        <v/>
      </c>
    </row>
    <row r="29" spans="1:17" ht="36" customHeight="1">
      <c r="A29" s="12"/>
      <c r="B29" s="12"/>
      <c r="C29" s="12"/>
      <c r="D29" s="12"/>
      <c r="E29" s="12"/>
      <c r="F29" s="16"/>
      <c r="G29" s="12"/>
      <c r="H29" s="12"/>
      <c r="I29" s="12"/>
      <c r="J29" s="12"/>
      <c r="K29" s="12"/>
      <c r="L29" s="12"/>
      <c r="M29" s="12"/>
      <c r="N29" s="16"/>
      <c r="O29" s="17" t="str">
        <f>IF(A29="","",IF(COUNTIFS(Hallazgos!$A$10:$A$49,A29)&lt;&gt;1,"Revisar hallazgo ID",IF(OR(B29="",C29="",D29="",E29="",F29=""),"Completar plan y plazo",IF(OR(G29&lt;&gt;"Registrada",H29="",H29="Pendiente de aportar"),"Implantación pendiente",IF(I29="","Definir prueba de eficacia",IF(OR(J29&lt;&gt;"Eficaz",K29="",K29="Pendiente de aportar"),"Eficacia pendiente o no eficaz",IF(OR(L29&lt;&gt;"Cierre autorizado",M29="",M29="Por designar",N29=""),"Decisión de cierre pendiente","Revisar cierre autorizado")))))))</f>
        <v/>
      </c>
      <c r="P29" s="17" t="str">
        <f>IF(A29="","",IF(COUNTIFS(Hallazgos!$A$10:$A$49,A29)&lt;&gt;1,"Revisar hallazgo ID",INDEX(Hallazgos!$I$10:$I$49,MATCH(A29,Hallazgos!$A$10:$A$49,0))))</f>
        <v/>
      </c>
      <c r="Q29" s="17" t="str">
        <f t="shared" si="0"/>
        <v/>
      </c>
    </row>
    <row r="30" spans="1:17" ht="36" customHeight="1">
      <c r="A30" s="12"/>
      <c r="B30" s="12"/>
      <c r="C30" s="12"/>
      <c r="D30" s="12"/>
      <c r="E30" s="12"/>
      <c r="F30" s="16"/>
      <c r="G30" s="12"/>
      <c r="H30" s="12"/>
      <c r="I30" s="12"/>
      <c r="J30" s="12"/>
      <c r="K30" s="12"/>
      <c r="L30" s="12"/>
      <c r="M30" s="12"/>
      <c r="N30" s="16"/>
      <c r="O30" s="17" t="str">
        <f>IF(A30="","",IF(COUNTIFS(Hallazgos!$A$10:$A$49,A30)&lt;&gt;1,"Revisar hallazgo ID",IF(OR(B30="",C30="",D30="",E30="",F30=""),"Completar plan y plazo",IF(OR(G30&lt;&gt;"Registrada",H30="",H30="Pendiente de aportar"),"Implantación pendiente",IF(I30="","Definir prueba de eficacia",IF(OR(J30&lt;&gt;"Eficaz",K30="",K30="Pendiente de aportar"),"Eficacia pendiente o no eficaz",IF(OR(L30&lt;&gt;"Cierre autorizado",M30="",M30="Por designar",N30=""),"Decisión de cierre pendiente","Revisar cierre autorizado")))))))</f>
        <v/>
      </c>
      <c r="P30" s="17" t="str">
        <f>IF(A30="","",IF(COUNTIFS(Hallazgos!$A$10:$A$49,A30)&lt;&gt;1,"Revisar hallazgo ID",INDEX(Hallazgos!$I$10:$I$49,MATCH(A30,Hallazgos!$A$10:$A$49,0))))</f>
        <v/>
      </c>
      <c r="Q30" s="17" t="str">
        <f t="shared" si="0"/>
        <v/>
      </c>
    </row>
    <row r="31" spans="1:17" ht="36" customHeight="1">
      <c r="A31" s="12"/>
      <c r="B31" s="12"/>
      <c r="C31" s="12"/>
      <c r="D31" s="12"/>
      <c r="E31" s="12"/>
      <c r="F31" s="16"/>
      <c r="G31" s="12"/>
      <c r="H31" s="12"/>
      <c r="I31" s="12"/>
      <c r="J31" s="12"/>
      <c r="K31" s="12"/>
      <c r="L31" s="12"/>
      <c r="M31" s="12"/>
      <c r="N31" s="16"/>
      <c r="O31" s="17" t="str">
        <f>IF(A31="","",IF(COUNTIFS(Hallazgos!$A$10:$A$49,A31)&lt;&gt;1,"Revisar hallazgo ID",IF(OR(B31="",C31="",D31="",E31="",F31=""),"Completar plan y plazo",IF(OR(G31&lt;&gt;"Registrada",H31="",H31="Pendiente de aportar"),"Implantación pendiente",IF(I31="","Definir prueba de eficacia",IF(OR(J31&lt;&gt;"Eficaz",K31="",K31="Pendiente de aportar"),"Eficacia pendiente o no eficaz",IF(OR(L31&lt;&gt;"Cierre autorizado",M31="",M31="Por designar",N31=""),"Decisión de cierre pendiente","Revisar cierre autorizado")))))))</f>
        <v/>
      </c>
      <c r="P31" s="17" t="str">
        <f>IF(A31="","",IF(COUNTIFS(Hallazgos!$A$10:$A$49,A31)&lt;&gt;1,"Revisar hallazgo ID",INDEX(Hallazgos!$I$10:$I$49,MATCH(A31,Hallazgos!$A$10:$A$49,0))))</f>
        <v/>
      </c>
      <c r="Q31" s="17" t="str">
        <f t="shared" si="0"/>
        <v/>
      </c>
    </row>
    <row r="32" spans="1:17" ht="36" customHeight="1">
      <c r="A32" s="12"/>
      <c r="B32" s="12"/>
      <c r="C32" s="12"/>
      <c r="D32" s="12"/>
      <c r="E32" s="12"/>
      <c r="F32" s="16"/>
      <c r="G32" s="12"/>
      <c r="H32" s="12"/>
      <c r="I32" s="12"/>
      <c r="J32" s="12"/>
      <c r="K32" s="12"/>
      <c r="L32" s="12"/>
      <c r="M32" s="12"/>
      <c r="N32" s="16"/>
      <c r="O32" s="17" t="str">
        <f>IF(A32="","",IF(COUNTIFS(Hallazgos!$A$10:$A$49,A32)&lt;&gt;1,"Revisar hallazgo ID",IF(OR(B32="",C32="",D32="",E32="",F32=""),"Completar plan y plazo",IF(OR(G32&lt;&gt;"Registrada",H32="",H32="Pendiente de aportar"),"Implantación pendiente",IF(I32="","Definir prueba de eficacia",IF(OR(J32&lt;&gt;"Eficaz",K32="",K32="Pendiente de aportar"),"Eficacia pendiente o no eficaz",IF(OR(L32&lt;&gt;"Cierre autorizado",M32="",M32="Por designar",N32=""),"Decisión de cierre pendiente","Revisar cierre autorizado")))))))</f>
        <v/>
      </c>
      <c r="P32" s="17" t="str">
        <f>IF(A32="","",IF(COUNTIFS(Hallazgos!$A$10:$A$49,A32)&lt;&gt;1,"Revisar hallazgo ID",INDEX(Hallazgos!$I$10:$I$49,MATCH(A32,Hallazgos!$A$10:$A$49,0))))</f>
        <v/>
      </c>
      <c r="Q32" s="17" t="str">
        <f t="shared" si="0"/>
        <v/>
      </c>
    </row>
    <row r="33" spans="1:17" ht="36" customHeight="1">
      <c r="A33" s="12"/>
      <c r="B33" s="12"/>
      <c r="C33" s="12"/>
      <c r="D33" s="12"/>
      <c r="E33" s="12"/>
      <c r="F33" s="16"/>
      <c r="G33" s="12"/>
      <c r="H33" s="12"/>
      <c r="I33" s="12"/>
      <c r="J33" s="12"/>
      <c r="K33" s="12"/>
      <c r="L33" s="12"/>
      <c r="M33" s="12"/>
      <c r="N33" s="16"/>
      <c r="O33" s="17" t="str">
        <f>IF(A33="","",IF(COUNTIFS(Hallazgos!$A$10:$A$49,A33)&lt;&gt;1,"Revisar hallazgo ID",IF(OR(B33="",C33="",D33="",E33="",F33=""),"Completar plan y plazo",IF(OR(G33&lt;&gt;"Registrada",H33="",H33="Pendiente de aportar"),"Implantación pendiente",IF(I33="","Definir prueba de eficacia",IF(OR(J33&lt;&gt;"Eficaz",K33="",K33="Pendiente de aportar"),"Eficacia pendiente o no eficaz",IF(OR(L33&lt;&gt;"Cierre autorizado",M33="",M33="Por designar",N33=""),"Decisión de cierre pendiente","Revisar cierre autorizado")))))))</f>
        <v/>
      </c>
      <c r="P33" s="17" t="str">
        <f>IF(A33="","",IF(COUNTIFS(Hallazgos!$A$10:$A$49,A33)&lt;&gt;1,"Revisar hallazgo ID",INDEX(Hallazgos!$I$10:$I$49,MATCH(A33,Hallazgos!$A$10:$A$49,0))))</f>
        <v/>
      </c>
      <c r="Q33" s="17" t="str">
        <f t="shared" si="0"/>
        <v/>
      </c>
    </row>
    <row r="34" spans="1:17" ht="36" customHeight="1">
      <c r="A34" s="12"/>
      <c r="B34" s="12"/>
      <c r="C34" s="12"/>
      <c r="D34" s="12"/>
      <c r="E34" s="12"/>
      <c r="F34" s="16"/>
      <c r="G34" s="12"/>
      <c r="H34" s="12"/>
      <c r="I34" s="12"/>
      <c r="J34" s="12"/>
      <c r="K34" s="12"/>
      <c r="L34" s="12"/>
      <c r="M34" s="12"/>
      <c r="N34" s="16"/>
      <c r="O34" s="17" t="str">
        <f>IF(A34="","",IF(COUNTIFS(Hallazgos!$A$10:$A$49,A34)&lt;&gt;1,"Revisar hallazgo ID",IF(OR(B34="",C34="",D34="",E34="",F34=""),"Completar plan y plazo",IF(OR(G34&lt;&gt;"Registrada",H34="",H34="Pendiente de aportar"),"Implantación pendiente",IF(I34="","Definir prueba de eficacia",IF(OR(J34&lt;&gt;"Eficaz",K34="",K34="Pendiente de aportar"),"Eficacia pendiente o no eficaz",IF(OR(L34&lt;&gt;"Cierre autorizado",M34="",M34="Por designar",N34=""),"Decisión de cierre pendiente","Revisar cierre autorizado")))))))</f>
        <v/>
      </c>
      <c r="P34" s="17" t="str">
        <f>IF(A34="","",IF(COUNTIFS(Hallazgos!$A$10:$A$49,A34)&lt;&gt;1,"Revisar hallazgo ID",INDEX(Hallazgos!$I$10:$I$49,MATCH(A34,Hallazgos!$A$10:$A$49,0))))</f>
        <v/>
      </c>
      <c r="Q34" s="17" t="str">
        <f t="shared" si="0"/>
        <v/>
      </c>
    </row>
    <row r="35" spans="1:17" ht="36" customHeight="1">
      <c r="A35" s="12"/>
      <c r="B35" s="12"/>
      <c r="C35" s="12"/>
      <c r="D35" s="12"/>
      <c r="E35" s="12"/>
      <c r="F35" s="16"/>
      <c r="G35" s="12"/>
      <c r="H35" s="12"/>
      <c r="I35" s="12"/>
      <c r="J35" s="12"/>
      <c r="K35" s="12"/>
      <c r="L35" s="12"/>
      <c r="M35" s="12"/>
      <c r="N35" s="16"/>
      <c r="O35" s="17" t="str">
        <f>IF(A35="","",IF(COUNTIFS(Hallazgos!$A$10:$A$49,A35)&lt;&gt;1,"Revisar hallazgo ID",IF(OR(B35="",C35="",D35="",E35="",F35=""),"Completar plan y plazo",IF(OR(G35&lt;&gt;"Registrada",H35="",H35="Pendiente de aportar"),"Implantación pendiente",IF(I35="","Definir prueba de eficacia",IF(OR(J35&lt;&gt;"Eficaz",K35="",K35="Pendiente de aportar"),"Eficacia pendiente o no eficaz",IF(OR(L35&lt;&gt;"Cierre autorizado",M35="",M35="Por designar",N35=""),"Decisión de cierre pendiente","Revisar cierre autorizado")))))))</f>
        <v/>
      </c>
      <c r="P35" s="17" t="str">
        <f>IF(A35="","",IF(COUNTIFS(Hallazgos!$A$10:$A$49,A35)&lt;&gt;1,"Revisar hallazgo ID",INDEX(Hallazgos!$I$10:$I$49,MATCH(A35,Hallazgos!$A$10:$A$49,0))))</f>
        <v/>
      </c>
      <c r="Q35" s="17" t="str">
        <f t="shared" si="0"/>
        <v/>
      </c>
    </row>
    <row r="36" spans="1:17" ht="36" customHeight="1">
      <c r="A36" s="12"/>
      <c r="B36" s="12"/>
      <c r="C36" s="12"/>
      <c r="D36" s="12"/>
      <c r="E36" s="12"/>
      <c r="F36" s="16"/>
      <c r="G36" s="12"/>
      <c r="H36" s="12"/>
      <c r="I36" s="12"/>
      <c r="J36" s="12"/>
      <c r="K36" s="12"/>
      <c r="L36" s="12"/>
      <c r="M36" s="12"/>
      <c r="N36" s="16"/>
      <c r="O36" s="17" t="str">
        <f>IF(A36="","",IF(COUNTIFS(Hallazgos!$A$10:$A$49,A36)&lt;&gt;1,"Revisar hallazgo ID",IF(OR(B36="",C36="",D36="",E36="",F36=""),"Completar plan y plazo",IF(OR(G36&lt;&gt;"Registrada",H36="",H36="Pendiente de aportar"),"Implantación pendiente",IF(I36="","Definir prueba de eficacia",IF(OR(J36&lt;&gt;"Eficaz",K36="",K36="Pendiente de aportar"),"Eficacia pendiente o no eficaz",IF(OR(L36&lt;&gt;"Cierre autorizado",M36="",M36="Por designar",N36=""),"Decisión de cierre pendiente","Revisar cierre autorizado")))))))</f>
        <v/>
      </c>
      <c r="P36" s="17" t="str">
        <f>IF(A36="","",IF(COUNTIFS(Hallazgos!$A$10:$A$49,A36)&lt;&gt;1,"Revisar hallazgo ID",INDEX(Hallazgos!$I$10:$I$49,MATCH(A36,Hallazgos!$A$10:$A$49,0))))</f>
        <v/>
      </c>
      <c r="Q36" s="17" t="str">
        <f t="shared" si="0"/>
        <v/>
      </c>
    </row>
    <row r="37" spans="1:17" ht="36" customHeight="1">
      <c r="A37" s="12"/>
      <c r="B37" s="12"/>
      <c r="C37" s="12"/>
      <c r="D37" s="12"/>
      <c r="E37" s="12"/>
      <c r="F37" s="16"/>
      <c r="G37" s="12"/>
      <c r="H37" s="12"/>
      <c r="I37" s="12"/>
      <c r="J37" s="12"/>
      <c r="K37" s="12"/>
      <c r="L37" s="12"/>
      <c r="M37" s="12"/>
      <c r="N37" s="16"/>
      <c r="O37" s="17" t="str">
        <f>IF(A37="","",IF(COUNTIFS(Hallazgos!$A$10:$A$49,A37)&lt;&gt;1,"Revisar hallazgo ID",IF(OR(B37="",C37="",D37="",E37="",F37=""),"Completar plan y plazo",IF(OR(G37&lt;&gt;"Registrada",H37="",H37="Pendiente de aportar"),"Implantación pendiente",IF(I37="","Definir prueba de eficacia",IF(OR(J37&lt;&gt;"Eficaz",K37="",K37="Pendiente de aportar"),"Eficacia pendiente o no eficaz",IF(OR(L37&lt;&gt;"Cierre autorizado",M37="",M37="Por designar",N37=""),"Decisión de cierre pendiente","Revisar cierre autorizado")))))))</f>
        <v/>
      </c>
      <c r="P37" s="17" t="str">
        <f>IF(A37="","",IF(COUNTIFS(Hallazgos!$A$10:$A$49,A37)&lt;&gt;1,"Revisar hallazgo ID",INDEX(Hallazgos!$I$10:$I$49,MATCH(A37,Hallazgos!$A$10:$A$49,0))))</f>
        <v/>
      </c>
      <c r="Q37" s="17" t="str">
        <f t="shared" si="0"/>
        <v/>
      </c>
    </row>
    <row r="38" spans="1:17" ht="36" customHeight="1">
      <c r="A38" s="12"/>
      <c r="B38" s="12"/>
      <c r="C38" s="12"/>
      <c r="D38" s="12"/>
      <c r="E38" s="12"/>
      <c r="F38" s="16"/>
      <c r="G38" s="12"/>
      <c r="H38" s="12"/>
      <c r="I38" s="12"/>
      <c r="J38" s="12"/>
      <c r="K38" s="12"/>
      <c r="L38" s="12"/>
      <c r="M38" s="12"/>
      <c r="N38" s="16"/>
      <c r="O38" s="17" t="str">
        <f>IF(A38="","",IF(COUNTIFS(Hallazgos!$A$10:$A$49,A38)&lt;&gt;1,"Revisar hallazgo ID",IF(OR(B38="",C38="",D38="",E38="",F38=""),"Completar plan y plazo",IF(OR(G38&lt;&gt;"Registrada",H38="",H38="Pendiente de aportar"),"Implantación pendiente",IF(I38="","Definir prueba de eficacia",IF(OR(J38&lt;&gt;"Eficaz",K38="",K38="Pendiente de aportar"),"Eficacia pendiente o no eficaz",IF(OR(L38&lt;&gt;"Cierre autorizado",M38="",M38="Por designar",N38=""),"Decisión de cierre pendiente","Revisar cierre autorizado")))))))</f>
        <v/>
      </c>
      <c r="P38" s="17" t="str">
        <f>IF(A38="","",IF(COUNTIFS(Hallazgos!$A$10:$A$49,A38)&lt;&gt;1,"Revisar hallazgo ID",INDEX(Hallazgos!$I$10:$I$49,MATCH(A38,Hallazgos!$A$10:$A$49,0))))</f>
        <v/>
      </c>
      <c r="Q38" s="17" t="str">
        <f t="shared" si="0"/>
        <v/>
      </c>
    </row>
    <row r="39" spans="1:17" ht="36" customHeight="1">
      <c r="A39" s="12"/>
      <c r="B39" s="12"/>
      <c r="C39" s="12"/>
      <c r="D39" s="12"/>
      <c r="E39" s="12"/>
      <c r="F39" s="16"/>
      <c r="G39" s="12"/>
      <c r="H39" s="12"/>
      <c r="I39" s="12"/>
      <c r="J39" s="12"/>
      <c r="K39" s="12"/>
      <c r="L39" s="12"/>
      <c r="M39" s="12"/>
      <c r="N39" s="16"/>
      <c r="O39" s="17" t="str">
        <f>IF(A39="","",IF(COUNTIFS(Hallazgos!$A$10:$A$49,A39)&lt;&gt;1,"Revisar hallazgo ID",IF(OR(B39="",C39="",D39="",E39="",F39=""),"Completar plan y plazo",IF(OR(G39&lt;&gt;"Registrada",H39="",H39="Pendiente de aportar"),"Implantación pendiente",IF(I39="","Definir prueba de eficacia",IF(OR(J39&lt;&gt;"Eficaz",K39="",K39="Pendiente de aportar"),"Eficacia pendiente o no eficaz",IF(OR(L39&lt;&gt;"Cierre autorizado",M39="",M39="Por designar",N39=""),"Decisión de cierre pendiente","Revisar cierre autorizado")))))))</f>
        <v/>
      </c>
      <c r="P39" s="17" t="str">
        <f>IF(A39="","",IF(COUNTIFS(Hallazgos!$A$10:$A$49,A39)&lt;&gt;1,"Revisar hallazgo ID",INDEX(Hallazgos!$I$10:$I$49,MATCH(A39,Hallazgos!$A$10:$A$49,0))))</f>
        <v/>
      </c>
      <c r="Q39" s="17" t="str">
        <f t="shared" si="0"/>
        <v/>
      </c>
    </row>
    <row r="40" spans="1:17" ht="36" customHeight="1">
      <c r="A40" s="12"/>
      <c r="B40" s="12"/>
      <c r="C40" s="12"/>
      <c r="D40" s="12"/>
      <c r="E40" s="12"/>
      <c r="F40" s="16"/>
      <c r="G40" s="12"/>
      <c r="H40" s="12"/>
      <c r="I40" s="12"/>
      <c r="J40" s="12"/>
      <c r="K40" s="12"/>
      <c r="L40" s="12"/>
      <c r="M40" s="12"/>
      <c r="N40" s="16"/>
      <c r="O40" s="17" t="str">
        <f>IF(A40="","",IF(COUNTIFS(Hallazgos!$A$10:$A$49,A40)&lt;&gt;1,"Revisar hallazgo ID",IF(OR(B40="",C40="",D40="",E40="",F40=""),"Completar plan y plazo",IF(OR(G40&lt;&gt;"Registrada",H40="",H40="Pendiente de aportar"),"Implantación pendiente",IF(I40="","Definir prueba de eficacia",IF(OR(J40&lt;&gt;"Eficaz",K40="",K40="Pendiente de aportar"),"Eficacia pendiente o no eficaz",IF(OR(L40&lt;&gt;"Cierre autorizado",M40="",M40="Por designar",N40=""),"Decisión de cierre pendiente","Revisar cierre autorizado")))))))</f>
        <v/>
      </c>
      <c r="P40" s="17" t="str">
        <f>IF(A40="","",IF(COUNTIFS(Hallazgos!$A$10:$A$49,A40)&lt;&gt;1,"Revisar hallazgo ID",INDEX(Hallazgos!$I$10:$I$49,MATCH(A40,Hallazgos!$A$10:$A$49,0))))</f>
        <v/>
      </c>
      <c r="Q40" s="17" t="str">
        <f t="shared" si="0"/>
        <v/>
      </c>
    </row>
    <row r="41" spans="1:17" ht="36" customHeight="1">
      <c r="A41" s="12"/>
      <c r="B41" s="12"/>
      <c r="C41" s="12"/>
      <c r="D41" s="12"/>
      <c r="E41" s="12"/>
      <c r="F41" s="16"/>
      <c r="G41" s="12"/>
      <c r="H41" s="12"/>
      <c r="I41" s="12"/>
      <c r="J41" s="12"/>
      <c r="K41" s="12"/>
      <c r="L41" s="12"/>
      <c r="M41" s="12"/>
      <c r="N41" s="16"/>
      <c r="O41" s="17" t="str">
        <f>IF(A41="","",IF(COUNTIFS(Hallazgos!$A$10:$A$49,A41)&lt;&gt;1,"Revisar hallazgo ID",IF(OR(B41="",C41="",D41="",E41="",F41=""),"Completar plan y plazo",IF(OR(G41&lt;&gt;"Registrada",H41="",H41="Pendiente de aportar"),"Implantación pendiente",IF(I41="","Definir prueba de eficacia",IF(OR(J41&lt;&gt;"Eficaz",K41="",K41="Pendiente de aportar"),"Eficacia pendiente o no eficaz",IF(OR(L41&lt;&gt;"Cierre autorizado",M41="",M41="Por designar",N41=""),"Decisión de cierre pendiente","Revisar cierre autorizado")))))))</f>
        <v/>
      </c>
      <c r="P41" s="17" t="str">
        <f>IF(A41="","",IF(COUNTIFS(Hallazgos!$A$10:$A$49,A41)&lt;&gt;1,"Revisar hallazgo ID",INDEX(Hallazgos!$I$10:$I$49,MATCH(A41,Hallazgos!$A$10:$A$49,0))))</f>
        <v/>
      </c>
      <c r="Q41" s="17" t="str">
        <f t="shared" si="0"/>
        <v/>
      </c>
    </row>
    <row r="42" spans="1:17" ht="36" customHeight="1">
      <c r="A42" s="12"/>
      <c r="B42" s="12"/>
      <c r="C42" s="12"/>
      <c r="D42" s="12"/>
      <c r="E42" s="12"/>
      <c r="F42" s="16"/>
      <c r="G42" s="12"/>
      <c r="H42" s="12"/>
      <c r="I42" s="12"/>
      <c r="J42" s="12"/>
      <c r="K42" s="12"/>
      <c r="L42" s="12"/>
      <c r="M42" s="12"/>
      <c r="N42" s="16"/>
      <c r="O42" s="17" t="str">
        <f>IF(A42="","",IF(COUNTIFS(Hallazgos!$A$10:$A$49,A42)&lt;&gt;1,"Revisar hallazgo ID",IF(OR(B42="",C42="",D42="",E42="",F42=""),"Completar plan y plazo",IF(OR(G42&lt;&gt;"Registrada",H42="",H42="Pendiente de aportar"),"Implantación pendiente",IF(I42="","Definir prueba de eficacia",IF(OR(J42&lt;&gt;"Eficaz",K42="",K42="Pendiente de aportar"),"Eficacia pendiente o no eficaz",IF(OR(L42&lt;&gt;"Cierre autorizado",M42="",M42="Por designar",N42=""),"Decisión de cierre pendiente","Revisar cierre autorizado")))))))</f>
        <v/>
      </c>
      <c r="P42" s="17" t="str">
        <f>IF(A42="","",IF(COUNTIFS(Hallazgos!$A$10:$A$49,A42)&lt;&gt;1,"Revisar hallazgo ID",INDEX(Hallazgos!$I$10:$I$49,MATCH(A42,Hallazgos!$A$10:$A$49,0))))</f>
        <v/>
      </c>
      <c r="Q42" s="17" t="str">
        <f t="shared" si="0"/>
        <v/>
      </c>
    </row>
    <row r="43" spans="1:17" ht="36" customHeight="1">
      <c r="A43" s="12"/>
      <c r="B43" s="12"/>
      <c r="C43" s="12"/>
      <c r="D43" s="12"/>
      <c r="E43" s="12"/>
      <c r="F43" s="16"/>
      <c r="G43" s="12"/>
      <c r="H43" s="12"/>
      <c r="I43" s="12"/>
      <c r="J43" s="12"/>
      <c r="K43" s="12"/>
      <c r="L43" s="12"/>
      <c r="M43" s="12"/>
      <c r="N43" s="16"/>
      <c r="O43" s="17" t="str">
        <f>IF(A43="","",IF(COUNTIFS(Hallazgos!$A$10:$A$49,A43)&lt;&gt;1,"Revisar hallazgo ID",IF(OR(B43="",C43="",D43="",E43="",F43=""),"Completar plan y plazo",IF(OR(G43&lt;&gt;"Registrada",H43="",H43="Pendiente de aportar"),"Implantación pendiente",IF(I43="","Definir prueba de eficacia",IF(OR(J43&lt;&gt;"Eficaz",K43="",K43="Pendiente de aportar"),"Eficacia pendiente o no eficaz",IF(OR(L43&lt;&gt;"Cierre autorizado",M43="",M43="Por designar",N43=""),"Decisión de cierre pendiente","Revisar cierre autorizado")))))))</f>
        <v/>
      </c>
      <c r="P43" s="17" t="str">
        <f>IF(A43="","",IF(COUNTIFS(Hallazgos!$A$10:$A$49,A43)&lt;&gt;1,"Revisar hallazgo ID",INDEX(Hallazgos!$I$10:$I$49,MATCH(A43,Hallazgos!$A$10:$A$49,0))))</f>
        <v/>
      </c>
      <c r="Q43" s="17" t="str">
        <f t="shared" si="0"/>
        <v/>
      </c>
    </row>
    <row r="44" spans="1:17" ht="36" customHeight="1">
      <c r="A44" s="12"/>
      <c r="B44" s="12"/>
      <c r="C44" s="12"/>
      <c r="D44" s="12"/>
      <c r="E44" s="12"/>
      <c r="F44" s="16"/>
      <c r="G44" s="12"/>
      <c r="H44" s="12"/>
      <c r="I44" s="12"/>
      <c r="J44" s="12"/>
      <c r="K44" s="12"/>
      <c r="L44" s="12"/>
      <c r="M44" s="12"/>
      <c r="N44" s="16"/>
      <c r="O44" s="17" t="str">
        <f>IF(A44="","",IF(COUNTIFS(Hallazgos!$A$10:$A$49,A44)&lt;&gt;1,"Revisar hallazgo ID",IF(OR(B44="",C44="",D44="",E44="",F44=""),"Completar plan y plazo",IF(OR(G44&lt;&gt;"Registrada",H44="",H44="Pendiente de aportar"),"Implantación pendiente",IF(I44="","Definir prueba de eficacia",IF(OR(J44&lt;&gt;"Eficaz",K44="",K44="Pendiente de aportar"),"Eficacia pendiente o no eficaz",IF(OR(L44&lt;&gt;"Cierre autorizado",M44="",M44="Por designar",N44=""),"Decisión de cierre pendiente","Revisar cierre autorizado")))))))</f>
        <v/>
      </c>
      <c r="P44" s="17" t="str">
        <f>IF(A44="","",IF(COUNTIFS(Hallazgos!$A$10:$A$49,A44)&lt;&gt;1,"Revisar hallazgo ID",INDEX(Hallazgos!$I$10:$I$49,MATCH(A44,Hallazgos!$A$10:$A$49,0))))</f>
        <v/>
      </c>
      <c r="Q44" s="17" t="str">
        <f t="shared" si="0"/>
        <v/>
      </c>
    </row>
    <row r="45" spans="1:17" ht="36" customHeight="1">
      <c r="A45" s="12"/>
      <c r="B45" s="12"/>
      <c r="C45" s="12"/>
      <c r="D45" s="12"/>
      <c r="E45" s="12"/>
      <c r="F45" s="16"/>
      <c r="G45" s="12"/>
      <c r="H45" s="12"/>
      <c r="I45" s="12"/>
      <c r="J45" s="12"/>
      <c r="K45" s="12"/>
      <c r="L45" s="12"/>
      <c r="M45" s="12"/>
      <c r="N45" s="16"/>
      <c r="O45" s="17" t="str">
        <f>IF(A45="","",IF(COUNTIFS(Hallazgos!$A$10:$A$49,A45)&lt;&gt;1,"Revisar hallazgo ID",IF(OR(B45="",C45="",D45="",E45="",F45=""),"Completar plan y plazo",IF(OR(G45&lt;&gt;"Registrada",H45="",H45="Pendiente de aportar"),"Implantación pendiente",IF(I45="","Definir prueba de eficacia",IF(OR(J45&lt;&gt;"Eficaz",K45="",K45="Pendiente de aportar"),"Eficacia pendiente o no eficaz",IF(OR(L45&lt;&gt;"Cierre autorizado",M45="",M45="Por designar",N45=""),"Decisión de cierre pendiente","Revisar cierre autorizado")))))))</f>
        <v/>
      </c>
      <c r="P45" s="17" t="str">
        <f>IF(A45="","",IF(COUNTIFS(Hallazgos!$A$10:$A$49,A45)&lt;&gt;1,"Revisar hallazgo ID",INDEX(Hallazgos!$I$10:$I$49,MATCH(A45,Hallazgos!$A$10:$A$49,0))))</f>
        <v/>
      </c>
      <c r="Q45" s="17" t="str">
        <f t="shared" si="0"/>
        <v/>
      </c>
    </row>
    <row r="46" spans="1:17" ht="36" customHeight="1">
      <c r="A46" s="12"/>
      <c r="B46" s="12"/>
      <c r="C46" s="12"/>
      <c r="D46" s="12"/>
      <c r="E46" s="12"/>
      <c r="F46" s="16"/>
      <c r="G46" s="12"/>
      <c r="H46" s="12"/>
      <c r="I46" s="12"/>
      <c r="J46" s="12"/>
      <c r="K46" s="12"/>
      <c r="L46" s="12"/>
      <c r="M46" s="12"/>
      <c r="N46" s="16"/>
      <c r="O46" s="17" t="str">
        <f>IF(A46="","",IF(COUNTIFS(Hallazgos!$A$10:$A$49,A46)&lt;&gt;1,"Revisar hallazgo ID",IF(OR(B46="",C46="",D46="",E46="",F46=""),"Completar plan y plazo",IF(OR(G46&lt;&gt;"Registrada",H46="",H46="Pendiente de aportar"),"Implantación pendiente",IF(I46="","Definir prueba de eficacia",IF(OR(J46&lt;&gt;"Eficaz",K46="",K46="Pendiente de aportar"),"Eficacia pendiente o no eficaz",IF(OR(L46&lt;&gt;"Cierre autorizado",M46="",M46="Por designar",N46=""),"Decisión de cierre pendiente","Revisar cierre autorizado")))))))</f>
        <v/>
      </c>
      <c r="P46" s="17" t="str">
        <f>IF(A46="","",IF(COUNTIFS(Hallazgos!$A$10:$A$49,A46)&lt;&gt;1,"Revisar hallazgo ID",INDEX(Hallazgos!$I$10:$I$49,MATCH(A46,Hallazgos!$A$10:$A$49,0))))</f>
        <v/>
      </c>
      <c r="Q46" s="17" t="str">
        <f t="shared" si="0"/>
        <v/>
      </c>
    </row>
    <row r="47" spans="1:17" ht="36" customHeight="1">
      <c r="A47" s="12"/>
      <c r="B47" s="12"/>
      <c r="C47" s="12"/>
      <c r="D47" s="12"/>
      <c r="E47" s="12"/>
      <c r="F47" s="16"/>
      <c r="G47" s="12"/>
      <c r="H47" s="12"/>
      <c r="I47" s="12"/>
      <c r="J47" s="12"/>
      <c r="K47" s="12"/>
      <c r="L47" s="12"/>
      <c r="M47" s="12"/>
      <c r="N47" s="16"/>
      <c r="O47" s="17" t="str">
        <f>IF(A47="","",IF(COUNTIFS(Hallazgos!$A$10:$A$49,A47)&lt;&gt;1,"Revisar hallazgo ID",IF(OR(B47="",C47="",D47="",E47="",F47=""),"Completar plan y plazo",IF(OR(G47&lt;&gt;"Registrada",H47="",H47="Pendiente de aportar"),"Implantación pendiente",IF(I47="","Definir prueba de eficacia",IF(OR(J47&lt;&gt;"Eficaz",K47="",K47="Pendiente de aportar"),"Eficacia pendiente o no eficaz",IF(OR(L47&lt;&gt;"Cierre autorizado",M47="",M47="Por designar",N47=""),"Decisión de cierre pendiente","Revisar cierre autorizado")))))))</f>
        <v/>
      </c>
      <c r="P47" s="17" t="str">
        <f>IF(A47="","",IF(COUNTIFS(Hallazgos!$A$10:$A$49,A47)&lt;&gt;1,"Revisar hallazgo ID",INDEX(Hallazgos!$I$10:$I$49,MATCH(A47,Hallazgos!$A$10:$A$49,0))))</f>
        <v/>
      </c>
      <c r="Q47" s="17" t="str">
        <f t="shared" si="0"/>
        <v/>
      </c>
    </row>
    <row r="48" spans="1:17" ht="36" customHeight="1">
      <c r="A48" s="12"/>
      <c r="B48" s="12"/>
      <c r="C48" s="12"/>
      <c r="D48" s="12"/>
      <c r="E48" s="12"/>
      <c r="F48" s="16"/>
      <c r="G48" s="12"/>
      <c r="H48" s="12"/>
      <c r="I48" s="12"/>
      <c r="J48" s="12"/>
      <c r="K48" s="12"/>
      <c r="L48" s="12"/>
      <c r="M48" s="12"/>
      <c r="N48" s="16"/>
      <c r="O48" s="17" t="str">
        <f>IF(A48="","",IF(COUNTIFS(Hallazgos!$A$10:$A$49,A48)&lt;&gt;1,"Revisar hallazgo ID",IF(OR(B48="",C48="",D48="",E48="",F48=""),"Completar plan y plazo",IF(OR(G48&lt;&gt;"Registrada",H48="",H48="Pendiente de aportar"),"Implantación pendiente",IF(I48="","Definir prueba de eficacia",IF(OR(J48&lt;&gt;"Eficaz",K48="",K48="Pendiente de aportar"),"Eficacia pendiente o no eficaz",IF(OR(L48&lt;&gt;"Cierre autorizado",M48="",M48="Por designar",N48=""),"Decisión de cierre pendiente","Revisar cierre autorizado")))))))</f>
        <v/>
      </c>
      <c r="P48" s="17" t="str">
        <f>IF(A48="","",IF(COUNTIFS(Hallazgos!$A$10:$A$49,A48)&lt;&gt;1,"Revisar hallazgo ID",INDEX(Hallazgos!$I$10:$I$49,MATCH(A48,Hallazgos!$A$10:$A$49,0))))</f>
        <v/>
      </c>
      <c r="Q48" s="17" t="str">
        <f t="shared" si="0"/>
        <v/>
      </c>
    </row>
    <row r="49" spans="1:17" ht="36" customHeight="1">
      <c r="A49" s="12"/>
      <c r="B49" s="12"/>
      <c r="C49" s="12"/>
      <c r="D49" s="12"/>
      <c r="E49" s="12"/>
      <c r="F49" s="16"/>
      <c r="G49" s="12"/>
      <c r="H49" s="12"/>
      <c r="I49" s="12"/>
      <c r="J49" s="12"/>
      <c r="K49" s="12"/>
      <c r="L49" s="12"/>
      <c r="M49" s="12"/>
      <c r="N49" s="16"/>
      <c r="O49" s="17" t="str">
        <f>IF(A49="","",IF(COUNTIFS(Hallazgos!$A$10:$A$49,A49)&lt;&gt;1,"Revisar hallazgo ID",IF(OR(B49="",C49="",D49="",E49="",F49=""),"Completar plan y plazo",IF(OR(G49&lt;&gt;"Registrada",H49="",H49="Pendiente de aportar"),"Implantación pendiente",IF(I49="","Definir prueba de eficacia",IF(OR(J49&lt;&gt;"Eficaz",K49="",K49="Pendiente de aportar"),"Eficacia pendiente o no eficaz",IF(OR(L49&lt;&gt;"Cierre autorizado",M49="",M49="Por designar",N49=""),"Decisión de cierre pendiente","Revisar cierre autorizado")))))))</f>
        <v/>
      </c>
      <c r="P49" s="17" t="str">
        <f>IF(A49="","",IF(COUNTIFS(Hallazgos!$A$10:$A$49,A49)&lt;&gt;1,"Revisar hallazgo ID",INDEX(Hallazgos!$I$10:$I$49,MATCH(A49,Hallazgos!$A$10:$A$49,0))))</f>
        <v/>
      </c>
      <c r="Q49" s="17" t="str">
        <f t="shared" si="0"/>
        <v/>
      </c>
    </row>
  </sheetData>
  <mergeCells count="1">
    <mergeCell ref="A7:G7"/>
  </mergeCells>
  <conditionalFormatting sqref="O10:O49">
    <cfRule type="expression" dxfId="3" priority="3">
      <formula>$O10="Revisar hallazgo ID"</formula>
    </cfRule>
  </conditionalFormatting>
  <conditionalFormatting sqref="P10:P49">
    <cfRule type="expression" dxfId="2" priority="2">
      <formula>AND($P10="Cerrado",$O10&lt;&gt;"Revisar cierre autorizado")</formula>
    </cfRule>
  </conditionalFormatting>
  <conditionalFormatting sqref="Q10:Q49">
    <cfRule type="expression" dxfId="1" priority="1">
      <formula>Q10="ID duplicado"</formula>
    </cfRule>
  </conditionalFormatting>
  <dataValidations count="3">
    <dataValidation type="list" sqref="G10:G49" xr:uid="{00000000-0002-0000-0400-000000000000}">
      <formula1>"Pendiente,Registrada"</formula1>
    </dataValidation>
    <dataValidation type="list" sqref="J10:J49" xr:uid="{00000000-0002-0000-0400-000001000000}">
      <formula1>"No verificada,Eficaz,No eficaz"</formula1>
    </dataValidation>
    <dataValidation type="list" sqref="L10:L49" xr:uid="{00000000-0002-0000-0400-000002000000}">
      <formula1>"Pendiente,Cierre autorizado,Mantener abierto"</formula1>
    </dataValidation>
  </dataValidations>
  <pageMargins left="0.39370078740157477" right="0.39370078740157477" top="0.39370078740157477" bottom="0.39370078740157477" header="0.3" footer="0.3"/>
  <pageSetup paperSize="8" orientation="landscape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56B8C"/>
  </sheetPr>
  <dimension ref="A1:P4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baseColWidth="10" defaultColWidth="9" defaultRowHeight="14.25"/>
  <cols>
    <col min="1" max="1" width="26" customWidth="1"/>
    <col min="2" max="2" width="28" customWidth="1"/>
    <col min="3" max="3" width="58" customWidth="1"/>
    <col min="4" max="4" width="55" customWidth="1"/>
    <col min="5" max="5" width="54" customWidth="1"/>
    <col min="6" max="6" width="30" customWidth="1"/>
    <col min="7" max="7" width="35" customWidth="1"/>
    <col min="8" max="8" width="39" customWidth="1"/>
    <col min="9" max="9" width="35" customWidth="1"/>
    <col min="10" max="10" width="19" customWidth="1"/>
    <col min="11" max="11" width="48" customWidth="1"/>
    <col min="12" max="12" width="24" customWidth="1"/>
    <col min="13" max="13" width="51" customWidth="1"/>
    <col min="14" max="14" width="43" customWidth="1"/>
    <col min="15" max="15" width="50" customWidth="1"/>
    <col min="16" max="16" width="25" customWidth="1"/>
  </cols>
  <sheetData>
    <row r="1" spans="1:16" ht="21.9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6.1" customHeight="1">
      <c r="A2" s="8" t="s">
        <v>113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1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1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21.95" customHeight="1">
      <c r="A5" s="13" t="s">
        <v>114</v>
      </c>
      <c r="B5" s="14">
        <f>COUNTIFS($A$10:$A$49,"&lt;&gt;",$L$10:$L$49,"Pendiente")</f>
        <v>2</v>
      </c>
      <c r="C5" s="13" t="s">
        <v>115</v>
      </c>
      <c r="D5" s="14">
        <f>COUNTIFS($A$10:$A$49,"&lt;&gt;",$P$10:$P$49,"Revisión vencida")</f>
        <v>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1.9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3.950000000000003" customHeight="1">
      <c r="A7" s="25" t="s">
        <v>116</v>
      </c>
      <c r="B7" s="25"/>
      <c r="C7" s="25"/>
      <c r="D7" s="25"/>
      <c r="E7" s="25"/>
      <c r="F7" s="25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21.9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38.1" customHeight="1">
      <c r="A9" s="10" t="s">
        <v>117</v>
      </c>
      <c r="B9" s="10" t="s">
        <v>118</v>
      </c>
      <c r="C9" s="10" t="s">
        <v>119</v>
      </c>
      <c r="D9" s="10" t="s">
        <v>120</v>
      </c>
      <c r="E9" s="10" t="s">
        <v>121</v>
      </c>
      <c r="F9" s="10" t="s">
        <v>122</v>
      </c>
      <c r="G9" s="10" t="s">
        <v>123</v>
      </c>
      <c r="H9" s="10" t="s">
        <v>124</v>
      </c>
      <c r="I9" s="10" t="s">
        <v>92</v>
      </c>
      <c r="J9" s="10" t="s">
        <v>125</v>
      </c>
      <c r="K9" s="10" t="s">
        <v>126</v>
      </c>
      <c r="L9" s="10" t="s">
        <v>91</v>
      </c>
      <c r="M9" s="10" t="s">
        <v>127</v>
      </c>
      <c r="N9" s="10" t="s">
        <v>128</v>
      </c>
      <c r="O9" s="10" t="s">
        <v>129</v>
      </c>
      <c r="P9" s="10" t="s">
        <v>130</v>
      </c>
    </row>
    <row r="10" spans="1:16" ht="38.1" customHeight="1">
      <c r="A10" s="12" t="s">
        <v>131</v>
      </c>
      <c r="B10" s="12" t="s">
        <v>132</v>
      </c>
      <c r="C10" s="12" t="s">
        <v>133</v>
      </c>
      <c r="D10" s="12" t="s">
        <v>134</v>
      </c>
      <c r="E10" s="12" t="s">
        <v>135</v>
      </c>
      <c r="F10" s="12" t="s">
        <v>136</v>
      </c>
      <c r="G10" s="12" t="s">
        <v>137</v>
      </c>
      <c r="H10" s="12" t="s">
        <v>138</v>
      </c>
      <c r="I10" s="12" t="s">
        <v>139</v>
      </c>
      <c r="J10" s="16"/>
      <c r="K10" s="12" t="s">
        <v>140</v>
      </c>
      <c r="L10" s="12" t="s">
        <v>41</v>
      </c>
      <c r="M10" s="12" t="s">
        <v>141</v>
      </c>
      <c r="N10" s="12" t="s">
        <v>142</v>
      </c>
      <c r="O10" s="12" t="s">
        <v>143</v>
      </c>
      <c r="P10" s="17" t="str">
        <f>IF(A10="","",IF(L10="Referencia docente","Referencia",IF(L10="Resuelto","Resuelto declarado",IF(J10="","Pendiente sin fecha absoluta",IF(J10&lt;Guía!$B$5,"Revisión vencida","Revisión prevista")))))</f>
        <v>Referencia</v>
      </c>
    </row>
    <row r="11" spans="1:16" ht="38.1" customHeight="1">
      <c r="A11" s="12" t="s">
        <v>144</v>
      </c>
      <c r="B11" s="12" t="s">
        <v>145</v>
      </c>
      <c r="C11" s="12" t="s">
        <v>146</v>
      </c>
      <c r="D11" s="12" t="s">
        <v>147</v>
      </c>
      <c r="E11" s="12" t="s">
        <v>148</v>
      </c>
      <c r="F11" s="12" t="s">
        <v>149</v>
      </c>
      <c r="G11" s="12" t="s">
        <v>150</v>
      </c>
      <c r="H11" s="12" t="s">
        <v>151</v>
      </c>
      <c r="I11" s="12" t="s">
        <v>152</v>
      </c>
      <c r="J11" s="16"/>
      <c r="K11" s="12" t="s">
        <v>153</v>
      </c>
      <c r="L11" s="12" t="s">
        <v>41</v>
      </c>
      <c r="M11" s="12" t="s">
        <v>154</v>
      </c>
      <c r="N11" s="12" t="s">
        <v>142</v>
      </c>
      <c r="O11" s="12" t="s">
        <v>155</v>
      </c>
      <c r="P11" s="17" t="str">
        <f>IF(A11="","",IF(L11="Referencia docente","Referencia",IF(L11="Resuelto","Resuelto declarado",IF(J11="","Pendiente sin fecha absoluta",IF(J11&lt;Guía!$B$5,"Revisión vencida","Revisión prevista")))))</f>
        <v>Referencia</v>
      </c>
    </row>
    <row r="12" spans="1:16" ht="38.1" customHeight="1">
      <c r="A12" s="12" t="s">
        <v>156</v>
      </c>
      <c r="B12" s="12" t="s">
        <v>157</v>
      </c>
      <c r="C12" s="12" t="s">
        <v>158</v>
      </c>
      <c r="D12" s="12" t="s">
        <v>159</v>
      </c>
      <c r="E12" s="12" t="s">
        <v>160</v>
      </c>
      <c r="F12" s="12" t="s">
        <v>161</v>
      </c>
      <c r="G12" s="12" t="s">
        <v>162</v>
      </c>
      <c r="H12" s="12" t="s">
        <v>163</v>
      </c>
      <c r="I12" s="12" t="s">
        <v>164</v>
      </c>
      <c r="J12" s="16"/>
      <c r="K12" s="12" t="s">
        <v>165</v>
      </c>
      <c r="L12" s="12" t="s">
        <v>166</v>
      </c>
      <c r="M12" s="12" t="s">
        <v>167</v>
      </c>
      <c r="N12" s="12" t="s">
        <v>168</v>
      </c>
      <c r="O12" s="12" t="s">
        <v>169</v>
      </c>
      <c r="P12" s="17" t="str">
        <f>IF(A12="","",IF(L12="Referencia docente","Referencia",IF(L12="Resuelto","Resuelto declarado",IF(J12="","Pendiente sin fecha absoluta",IF(J12&lt;Guía!$B$5,"Revisión vencida","Revisión prevista")))))</f>
        <v>Pendiente sin fecha absoluta</v>
      </c>
    </row>
    <row r="13" spans="1:16" ht="38.1" customHeight="1">
      <c r="A13" s="12" t="s">
        <v>170</v>
      </c>
      <c r="B13" s="12" t="s">
        <v>171</v>
      </c>
      <c r="C13" s="12" t="s">
        <v>172</v>
      </c>
      <c r="D13" s="12" t="s">
        <v>173</v>
      </c>
      <c r="E13" s="12" t="s">
        <v>174</v>
      </c>
      <c r="F13" s="12" t="s">
        <v>161</v>
      </c>
      <c r="G13" s="12" t="s">
        <v>175</v>
      </c>
      <c r="H13" s="12" t="s">
        <v>176</v>
      </c>
      <c r="I13" s="12" t="s">
        <v>164</v>
      </c>
      <c r="J13" s="16"/>
      <c r="K13" s="12" t="s">
        <v>177</v>
      </c>
      <c r="L13" s="12" t="s">
        <v>166</v>
      </c>
      <c r="M13" s="12" t="s">
        <v>178</v>
      </c>
      <c r="N13" s="12" t="s">
        <v>179</v>
      </c>
      <c r="O13" s="12" t="s">
        <v>180</v>
      </c>
      <c r="P13" s="17" t="str">
        <f>IF(A13="","",IF(L13="Referencia docente","Referencia",IF(L13="Resuelto","Resuelto declarado",IF(J13="","Pendiente sin fecha absoluta",IF(J13&lt;Guía!$B$5,"Revisión vencida","Revisión prevista")))))</f>
        <v>Pendiente sin fecha absoluta</v>
      </c>
    </row>
    <row r="14" spans="1:16" ht="36" customHeight="1">
      <c r="A14" s="12"/>
      <c r="B14" s="12"/>
      <c r="C14" s="12"/>
      <c r="D14" s="12"/>
      <c r="E14" s="12"/>
      <c r="F14" s="12"/>
      <c r="G14" s="12"/>
      <c r="H14" s="12"/>
      <c r="I14" s="12"/>
      <c r="J14" s="16"/>
      <c r="K14" s="12"/>
      <c r="L14" s="12"/>
      <c r="M14" s="12"/>
      <c r="N14" s="12"/>
      <c r="O14" s="12"/>
      <c r="P14" s="17" t="str">
        <f>IF(A14="","",IF(L14="Referencia docente","Referencia",IF(L14="Resuelto","Resuelto declarado",IF(J14="","Pendiente sin fecha absoluta",IF(J14&lt;Guía!$B$5,"Revisión vencida","Revisión prevista")))))</f>
        <v/>
      </c>
    </row>
    <row r="15" spans="1:16" ht="36" customHeight="1">
      <c r="A15" s="12"/>
      <c r="B15" s="12"/>
      <c r="C15" s="12"/>
      <c r="D15" s="12"/>
      <c r="E15" s="12"/>
      <c r="F15" s="12"/>
      <c r="G15" s="12"/>
      <c r="H15" s="12"/>
      <c r="I15" s="12"/>
      <c r="J15" s="16"/>
      <c r="K15" s="12"/>
      <c r="L15" s="12"/>
      <c r="M15" s="12"/>
      <c r="N15" s="12"/>
      <c r="O15" s="12"/>
      <c r="P15" s="17" t="str">
        <f>IF(A15="","",IF(L15="Referencia docente","Referencia",IF(L15="Resuelto","Resuelto declarado",IF(J15="","Pendiente sin fecha absoluta",IF(J15&lt;Guía!$B$5,"Revisión vencida","Revisión prevista")))))</f>
        <v/>
      </c>
    </row>
    <row r="16" spans="1:16" ht="36" customHeight="1">
      <c r="A16" s="12"/>
      <c r="B16" s="12"/>
      <c r="C16" s="12"/>
      <c r="D16" s="12"/>
      <c r="E16" s="12"/>
      <c r="F16" s="12"/>
      <c r="G16" s="12"/>
      <c r="H16" s="12"/>
      <c r="I16" s="12"/>
      <c r="J16" s="16"/>
      <c r="K16" s="12"/>
      <c r="L16" s="12"/>
      <c r="M16" s="12"/>
      <c r="N16" s="12"/>
      <c r="O16" s="12"/>
      <c r="P16" s="17" t="str">
        <f>IF(A16="","",IF(L16="Referencia docente","Referencia",IF(L16="Resuelto","Resuelto declarado",IF(J16="","Pendiente sin fecha absoluta",IF(J16&lt;Guía!$B$5,"Revisión vencida","Revisión prevista")))))</f>
        <v/>
      </c>
    </row>
    <row r="17" spans="1:16" ht="36" customHeight="1">
      <c r="A17" s="12"/>
      <c r="B17" s="12"/>
      <c r="C17" s="12"/>
      <c r="D17" s="12"/>
      <c r="E17" s="12"/>
      <c r="F17" s="12"/>
      <c r="G17" s="12"/>
      <c r="H17" s="12"/>
      <c r="I17" s="12"/>
      <c r="J17" s="16"/>
      <c r="K17" s="12"/>
      <c r="L17" s="12"/>
      <c r="M17" s="12"/>
      <c r="N17" s="12"/>
      <c r="O17" s="12"/>
      <c r="P17" s="17" t="str">
        <f>IF(A17="","",IF(L17="Referencia docente","Referencia",IF(L17="Resuelto","Resuelto declarado",IF(J17="","Pendiente sin fecha absoluta",IF(J17&lt;Guía!$B$5,"Revisión vencida","Revisión prevista")))))</f>
        <v/>
      </c>
    </row>
    <row r="18" spans="1:16" ht="36" customHeight="1">
      <c r="A18" s="12"/>
      <c r="B18" s="12"/>
      <c r="C18" s="12"/>
      <c r="D18" s="12"/>
      <c r="E18" s="12"/>
      <c r="F18" s="12"/>
      <c r="G18" s="12"/>
      <c r="H18" s="12"/>
      <c r="I18" s="12"/>
      <c r="J18" s="16"/>
      <c r="K18" s="12"/>
      <c r="L18" s="12"/>
      <c r="M18" s="12"/>
      <c r="N18" s="12"/>
      <c r="O18" s="12"/>
      <c r="P18" s="17" t="str">
        <f>IF(A18="","",IF(L18="Referencia docente","Referencia",IF(L18="Resuelto","Resuelto declarado",IF(J18="","Pendiente sin fecha absoluta",IF(J18&lt;Guía!$B$5,"Revisión vencida","Revisión prevista")))))</f>
        <v/>
      </c>
    </row>
    <row r="19" spans="1:16" ht="36" customHeight="1">
      <c r="A19" s="12"/>
      <c r="B19" s="12"/>
      <c r="C19" s="12"/>
      <c r="D19" s="12"/>
      <c r="E19" s="12"/>
      <c r="F19" s="12"/>
      <c r="G19" s="12"/>
      <c r="H19" s="12"/>
      <c r="I19" s="12"/>
      <c r="J19" s="16"/>
      <c r="K19" s="12"/>
      <c r="L19" s="12"/>
      <c r="M19" s="12"/>
      <c r="N19" s="12"/>
      <c r="O19" s="12"/>
      <c r="P19" s="17" t="str">
        <f>IF(A19="","",IF(L19="Referencia docente","Referencia",IF(L19="Resuelto","Resuelto declarado",IF(J19="","Pendiente sin fecha absoluta",IF(J19&lt;Guía!$B$5,"Revisión vencida","Revisión prevista")))))</f>
        <v/>
      </c>
    </row>
    <row r="20" spans="1:16" ht="36" customHeight="1">
      <c r="A20" s="12"/>
      <c r="B20" s="12"/>
      <c r="C20" s="12"/>
      <c r="D20" s="12"/>
      <c r="E20" s="12"/>
      <c r="F20" s="12"/>
      <c r="G20" s="12"/>
      <c r="H20" s="12"/>
      <c r="I20" s="12"/>
      <c r="J20" s="16"/>
      <c r="K20" s="12"/>
      <c r="L20" s="12"/>
      <c r="M20" s="12"/>
      <c r="N20" s="12"/>
      <c r="O20" s="12"/>
      <c r="P20" s="17" t="str">
        <f>IF(A20="","",IF(L20="Referencia docente","Referencia",IF(L20="Resuelto","Resuelto declarado",IF(J20="","Pendiente sin fecha absoluta",IF(J20&lt;Guía!$B$5,"Revisión vencida","Revisión prevista")))))</f>
        <v/>
      </c>
    </row>
    <row r="21" spans="1:16" ht="36" customHeight="1">
      <c r="A21" s="12"/>
      <c r="B21" s="12"/>
      <c r="C21" s="12"/>
      <c r="D21" s="12"/>
      <c r="E21" s="12"/>
      <c r="F21" s="12"/>
      <c r="G21" s="12"/>
      <c r="H21" s="12"/>
      <c r="I21" s="12"/>
      <c r="J21" s="16"/>
      <c r="K21" s="12"/>
      <c r="L21" s="12"/>
      <c r="M21" s="12"/>
      <c r="N21" s="12"/>
      <c r="O21" s="12"/>
      <c r="P21" s="17" t="str">
        <f>IF(A21="","",IF(L21="Referencia docente","Referencia",IF(L21="Resuelto","Resuelto declarado",IF(J21="","Pendiente sin fecha absoluta",IF(J21&lt;Guía!$B$5,"Revisión vencida","Revisión prevista")))))</f>
        <v/>
      </c>
    </row>
    <row r="22" spans="1:16" ht="36" customHeight="1">
      <c r="A22" s="12"/>
      <c r="B22" s="12"/>
      <c r="C22" s="12"/>
      <c r="D22" s="12"/>
      <c r="E22" s="12"/>
      <c r="F22" s="12"/>
      <c r="G22" s="12"/>
      <c r="H22" s="12"/>
      <c r="I22" s="12"/>
      <c r="J22" s="16"/>
      <c r="K22" s="12"/>
      <c r="L22" s="12"/>
      <c r="M22" s="12"/>
      <c r="N22" s="12"/>
      <c r="O22" s="12"/>
      <c r="P22" s="17" t="str">
        <f>IF(A22="","",IF(L22="Referencia docente","Referencia",IF(L22="Resuelto","Resuelto declarado",IF(J22="","Pendiente sin fecha absoluta",IF(J22&lt;Guía!$B$5,"Revisión vencida","Revisión prevista")))))</f>
        <v/>
      </c>
    </row>
    <row r="23" spans="1:16" ht="36" customHeight="1">
      <c r="A23" s="12"/>
      <c r="B23" s="12"/>
      <c r="C23" s="12"/>
      <c r="D23" s="12"/>
      <c r="E23" s="12"/>
      <c r="F23" s="12"/>
      <c r="G23" s="12"/>
      <c r="H23" s="12"/>
      <c r="I23" s="12"/>
      <c r="J23" s="16"/>
      <c r="K23" s="12"/>
      <c r="L23" s="12"/>
      <c r="M23" s="12"/>
      <c r="N23" s="12"/>
      <c r="O23" s="12"/>
      <c r="P23" s="17" t="str">
        <f>IF(A23="","",IF(L23="Referencia docente","Referencia",IF(L23="Resuelto","Resuelto declarado",IF(J23="","Pendiente sin fecha absoluta",IF(J23&lt;Guía!$B$5,"Revisión vencida","Revisión prevista")))))</f>
        <v/>
      </c>
    </row>
    <row r="24" spans="1:16" ht="36" customHeight="1">
      <c r="A24" s="12"/>
      <c r="B24" s="12"/>
      <c r="C24" s="12"/>
      <c r="D24" s="12"/>
      <c r="E24" s="12"/>
      <c r="F24" s="12"/>
      <c r="G24" s="12"/>
      <c r="H24" s="12"/>
      <c r="I24" s="12"/>
      <c r="J24" s="16"/>
      <c r="K24" s="12"/>
      <c r="L24" s="12"/>
      <c r="M24" s="12"/>
      <c r="N24" s="12"/>
      <c r="O24" s="12"/>
      <c r="P24" s="17" t="str">
        <f>IF(A24="","",IF(L24="Referencia docente","Referencia",IF(L24="Resuelto","Resuelto declarado",IF(J24="","Pendiente sin fecha absoluta",IF(J24&lt;Guía!$B$5,"Revisión vencida","Revisión prevista")))))</f>
        <v/>
      </c>
    </row>
    <row r="25" spans="1:16" ht="36" customHeight="1">
      <c r="A25" s="12"/>
      <c r="B25" s="12"/>
      <c r="C25" s="12"/>
      <c r="D25" s="12"/>
      <c r="E25" s="12"/>
      <c r="F25" s="12"/>
      <c r="G25" s="12"/>
      <c r="H25" s="12"/>
      <c r="I25" s="12"/>
      <c r="J25" s="16"/>
      <c r="K25" s="12"/>
      <c r="L25" s="12"/>
      <c r="M25" s="12"/>
      <c r="N25" s="12"/>
      <c r="O25" s="12"/>
      <c r="P25" s="17" t="str">
        <f>IF(A25="","",IF(L25="Referencia docente","Referencia",IF(L25="Resuelto","Resuelto declarado",IF(J25="","Pendiente sin fecha absoluta",IF(J25&lt;Guía!$B$5,"Revisión vencida","Revisión prevista")))))</f>
        <v/>
      </c>
    </row>
    <row r="26" spans="1:16" ht="36" customHeight="1">
      <c r="A26" s="12"/>
      <c r="B26" s="12"/>
      <c r="C26" s="12"/>
      <c r="D26" s="12"/>
      <c r="E26" s="12"/>
      <c r="F26" s="12"/>
      <c r="G26" s="12"/>
      <c r="H26" s="12"/>
      <c r="I26" s="12"/>
      <c r="J26" s="16"/>
      <c r="K26" s="12"/>
      <c r="L26" s="12"/>
      <c r="M26" s="12"/>
      <c r="N26" s="12"/>
      <c r="O26" s="12"/>
      <c r="P26" s="17" t="str">
        <f>IF(A26="","",IF(L26="Referencia docente","Referencia",IF(L26="Resuelto","Resuelto declarado",IF(J26="","Pendiente sin fecha absoluta",IF(J26&lt;Guía!$B$5,"Revisión vencida","Revisión prevista")))))</f>
        <v/>
      </c>
    </row>
    <row r="27" spans="1:16" ht="36" customHeight="1">
      <c r="A27" s="12"/>
      <c r="B27" s="12"/>
      <c r="C27" s="12"/>
      <c r="D27" s="12"/>
      <c r="E27" s="12"/>
      <c r="F27" s="12"/>
      <c r="G27" s="12"/>
      <c r="H27" s="12"/>
      <c r="I27" s="12"/>
      <c r="J27" s="16"/>
      <c r="K27" s="12"/>
      <c r="L27" s="12"/>
      <c r="M27" s="12"/>
      <c r="N27" s="12"/>
      <c r="O27" s="12"/>
      <c r="P27" s="17" t="str">
        <f>IF(A27="","",IF(L27="Referencia docente","Referencia",IF(L27="Resuelto","Resuelto declarado",IF(J27="","Pendiente sin fecha absoluta",IF(J27&lt;Guía!$B$5,"Revisión vencida","Revisión prevista")))))</f>
        <v/>
      </c>
    </row>
    <row r="28" spans="1:16" ht="36" customHeight="1">
      <c r="A28" s="12"/>
      <c r="B28" s="12"/>
      <c r="C28" s="12"/>
      <c r="D28" s="12"/>
      <c r="E28" s="12"/>
      <c r="F28" s="12"/>
      <c r="G28" s="12"/>
      <c r="H28" s="12"/>
      <c r="I28" s="12"/>
      <c r="J28" s="16"/>
      <c r="K28" s="12"/>
      <c r="L28" s="12"/>
      <c r="M28" s="12"/>
      <c r="N28" s="12"/>
      <c r="O28" s="12"/>
      <c r="P28" s="17" t="str">
        <f>IF(A28="","",IF(L28="Referencia docente","Referencia",IF(L28="Resuelto","Resuelto declarado",IF(J28="","Pendiente sin fecha absoluta",IF(J28&lt;Guía!$B$5,"Revisión vencida","Revisión prevista")))))</f>
        <v/>
      </c>
    </row>
    <row r="29" spans="1:16" ht="36" customHeight="1">
      <c r="A29" s="12"/>
      <c r="B29" s="12"/>
      <c r="C29" s="12"/>
      <c r="D29" s="12"/>
      <c r="E29" s="12"/>
      <c r="F29" s="12"/>
      <c r="G29" s="12"/>
      <c r="H29" s="12"/>
      <c r="I29" s="12"/>
      <c r="J29" s="16"/>
      <c r="K29" s="12"/>
      <c r="L29" s="12"/>
      <c r="M29" s="12"/>
      <c r="N29" s="12"/>
      <c r="O29" s="12"/>
      <c r="P29" s="17" t="str">
        <f>IF(A29="","",IF(L29="Referencia docente","Referencia",IF(L29="Resuelto","Resuelto declarado",IF(J29="","Pendiente sin fecha absoluta",IF(J29&lt;Guía!$B$5,"Revisión vencida","Revisión prevista")))))</f>
        <v/>
      </c>
    </row>
    <row r="30" spans="1:16" ht="36" customHeight="1">
      <c r="A30" s="12"/>
      <c r="B30" s="12"/>
      <c r="C30" s="12"/>
      <c r="D30" s="12"/>
      <c r="E30" s="12"/>
      <c r="F30" s="12"/>
      <c r="G30" s="12"/>
      <c r="H30" s="12"/>
      <c r="I30" s="12"/>
      <c r="J30" s="16"/>
      <c r="K30" s="12"/>
      <c r="L30" s="12"/>
      <c r="M30" s="12"/>
      <c r="N30" s="12"/>
      <c r="O30" s="12"/>
      <c r="P30" s="17" t="str">
        <f>IF(A30="","",IF(L30="Referencia docente","Referencia",IF(L30="Resuelto","Resuelto declarado",IF(J30="","Pendiente sin fecha absoluta",IF(J30&lt;Guía!$B$5,"Revisión vencida","Revisión prevista")))))</f>
        <v/>
      </c>
    </row>
    <row r="31" spans="1:16" ht="36" customHeight="1">
      <c r="A31" s="12"/>
      <c r="B31" s="12"/>
      <c r="C31" s="12"/>
      <c r="D31" s="12"/>
      <c r="E31" s="12"/>
      <c r="F31" s="12"/>
      <c r="G31" s="12"/>
      <c r="H31" s="12"/>
      <c r="I31" s="12"/>
      <c r="J31" s="16"/>
      <c r="K31" s="12"/>
      <c r="L31" s="12"/>
      <c r="M31" s="12"/>
      <c r="N31" s="12"/>
      <c r="O31" s="12"/>
      <c r="P31" s="17" t="str">
        <f>IF(A31="","",IF(L31="Referencia docente","Referencia",IF(L31="Resuelto","Resuelto declarado",IF(J31="","Pendiente sin fecha absoluta",IF(J31&lt;Guía!$B$5,"Revisión vencida","Revisión prevista")))))</f>
        <v/>
      </c>
    </row>
    <row r="32" spans="1:16" ht="36" customHeight="1">
      <c r="A32" s="12"/>
      <c r="B32" s="12"/>
      <c r="C32" s="12"/>
      <c r="D32" s="12"/>
      <c r="E32" s="12"/>
      <c r="F32" s="12"/>
      <c r="G32" s="12"/>
      <c r="H32" s="12"/>
      <c r="I32" s="12"/>
      <c r="J32" s="16"/>
      <c r="K32" s="12"/>
      <c r="L32" s="12"/>
      <c r="M32" s="12"/>
      <c r="N32" s="12"/>
      <c r="O32" s="12"/>
      <c r="P32" s="17" t="str">
        <f>IF(A32="","",IF(L32="Referencia docente","Referencia",IF(L32="Resuelto","Resuelto declarado",IF(J32="","Pendiente sin fecha absoluta",IF(J32&lt;Guía!$B$5,"Revisión vencida","Revisión prevista")))))</f>
        <v/>
      </c>
    </row>
    <row r="33" spans="1:16" ht="36" customHeight="1">
      <c r="A33" s="12"/>
      <c r="B33" s="12"/>
      <c r="C33" s="12"/>
      <c r="D33" s="12"/>
      <c r="E33" s="12"/>
      <c r="F33" s="12"/>
      <c r="G33" s="12"/>
      <c r="H33" s="12"/>
      <c r="I33" s="12"/>
      <c r="J33" s="16"/>
      <c r="K33" s="12"/>
      <c r="L33" s="12"/>
      <c r="M33" s="12"/>
      <c r="N33" s="12"/>
      <c r="O33" s="12"/>
      <c r="P33" s="17" t="str">
        <f>IF(A33="","",IF(L33="Referencia docente","Referencia",IF(L33="Resuelto","Resuelto declarado",IF(J33="","Pendiente sin fecha absoluta",IF(J33&lt;Guía!$B$5,"Revisión vencida","Revisión prevista")))))</f>
        <v/>
      </c>
    </row>
    <row r="34" spans="1:16" ht="36" customHeight="1">
      <c r="A34" s="12"/>
      <c r="B34" s="12"/>
      <c r="C34" s="12"/>
      <c r="D34" s="12"/>
      <c r="E34" s="12"/>
      <c r="F34" s="12"/>
      <c r="G34" s="12"/>
      <c r="H34" s="12"/>
      <c r="I34" s="12"/>
      <c r="J34" s="16"/>
      <c r="K34" s="12"/>
      <c r="L34" s="12"/>
      <c r="M34" s="12"/>
      <c r="N34" s="12"/>
      <c r="O34" s="12"/>
      <c r="P34" s="17" t="str">
        <f>IF(A34="","",IF(L34="Referencia docente","Referencia",IF(L34="Resuelto","Resuelto declarado",IF(J34="","Pendiente sin fecha absoluta",IF(J34&lt;Guía!$B$5,"Revisión vencida","Revisión prevista")))))</f>
        <v/>
      </c>
    </row>
    <row r="35" spans="1:16" ht="36" customHeight="1">
      <c r="A35" s="12"/>
      <c r="B35" s="12"/>
      <c r="C35" s="12"/>
      <c r="D35" s="12"/>
      <c r="E35" s="12"/>
      <c r="F35" s="12"/>
      <c r="G35" s="12"/>
      <c r="H35" s="12"/>
      <c r="I35" s="12"/>
      <c r="J35" s="16"/>
      <c r="K35" s="12"/>
      <c r="L35" s="12"/>
      <c r="M35" s="12"/>
      <c r="N35" s="12"/>
      <c r="O35" s="12"/>
      <c r="P35" s="17" t="str">
        <f>IF(A35="","",IF(L35="Referencia docente","Referencia",IF(L35="Resuelto","Resuelto declarado",IF(J35="","Pendiente sin fecha absoluta",IF(J35&lt;Guía!$B$5,"Revisión vencida","Revisión prevista")))))</f>
        <v/>
      </c>
    </row>
    <row r="36" spans="1:16" ht="36" customHeight="1">
      <c r="A36" s="12"/>
      <c r="B36" s="12"/>
      <c r="C36" s="12"/>
      <c r="D36" s="12"/>
      <c r="E36" s="12"/>
      <c r="F36" s="12"/>
      <c r="G36" s="12"/>
      <c r="H36" s="12"/>
      <c r="I36" s="12"/>
      <c r="J36" s="16"/>
      <c r="K36" s="12"/>
      <c r="L36" s="12"/>
      <c r="M36" s="12"/>
      <c r="N36" s="12"/>
      <c r="O36" s="12"/>
      <c r="P36" s="17" t="str">
        <f>IF(A36="","",IF(L36="Referencia docente","Referencia",IF(L36="Resuelto","Resuelto declarado",IF(J36="","Pendiente sin fecha absoluta",IF(J36&lt;Guía!$B$5,"Revisión vencida","Revisión prevista")))))</f>
        <v/>
      </c>
    </row>
    <row r="37" spans="1:16" ht="36" customHeight="1">
      <c r="A37" s="12"/>
      <c r="B37" s="12"/>
      <c r="C37" s="12"/>
      <c r="D37" s="12"/>
      <c r="E37" s="12"/>
      <c r="F37" s="12"/>
      <c r="G37" s="12"/>
      <c r="H37" s="12"/>
      <c r="I37" s="12"/>
      <c r="J37" s="16"/>
      <c r="K37" s="12"/>
      <c r="L37" s="12"/>
      <c r="M37" s="12"/>
      <c r="N37" s="12"/>
      <c r="O37" s="12"/>
      <c r="P37" s="17" t="str">
        <f>IF(A37="","",IF(L37="Referencia docente","Referencia",IF(L37="Resuelto","Resuelto declarado",IF(J37="","Pendiente sin fecha absoluta",IF(J37&lt;Guía!$B$5,"Revisión vencida","Revisión prevista")))))</f>
        <v/>
      </c>
    </row>
    <row r="38" spans="1:16" ht="36" customHeight="1">
      <c r="A38" s="12"/>
      <c r="B38" s="12"/>
      <c r="C38" s="12"/>
      <c r="D38" s="12"/>
      <c r="E38" s="12"/>
      <c r="F38" s="12"/>
      <c r="G38" s="12"/>
      <c r="H38" s="12"/>
      <c r="I38" s="12"/>
      <c r="J38" s="16"/>
      <c r="K38" s="12"/>
      <c r="L38" s="12"/>
      <c r="M38" s="12"/>
      <c r="N38" s="12"/>
      <c r="O38" s="12"/>
      <c r="P38" s="17" t="str">
        <f>IF(A38="","",IF(L38="Referencia docente","Referencia",IF(L38="Resuelto","Resuelto declarado",IF(J38="","Pendiente sin fecha absoluta",IF(J38&lt;Guía!$B$5,"Revisión vencida","Revisión prevista")))))</f>
        <v/>
      </c>
    </row>
    <row r="39" spans="1:16" ht="36" customHeight="1">
      <c r="A39" s="12"/>
      <c r="B39" s="12"/>
      <c r="C39" s="12"/>
      <c r="D39" s="12"/>
      <c r="E39" s="12"/>
      <c r="F39" s="12"/>
      <c r="G39" s="12"/>
      <c r="H39" s="12"/>
      <c r="I39" s="12"/>
      <c r="J39" s="16"/>
      <c r="K39" s="12"/>
      <c r="L39" s="12"/>
      <c r="M39" s="12"/>
      <c r="N39" s="12"/>
      <c r="O39" s="12"/>
      <c r="P39" s="17" t="str">
        <f>IF(A39="","",IF(L39="Referencia docente","Referencia",IF(L39="Resuelto","Resuelto declarado",IF(J39="","Pendiente sin fecha absoluta",IF(J39&lt;Guía!$B$5,"Revisión vencida","Revisión prevista")))))</f>
        <v/>
      </c>
    </row>
    <row r="40" spans="1:16" ht="36" customHeight="1">
      <c r="A40" s="12"/>
      <c r="B40" s="12"/>
      <c r="C40" s="12"/>
      <c r="D40" s="12"/>
      <c r="E40" s="12"/>
      <c r="F40" s="12"/>
      <c r="G40" s="12"/>
      <c r="H40" s="12"/>
      <c r="I40" s="12"/>
      <c r="J40" s="16"/>
      <c r="K40" s="12"/>
      <c r="L40" s="12"/>
      <c r="M40" s="12"/>
      <c r="N40" s="12"/>
      <c r="O40" s="12"/>
      <c r="P40" s="17" t="str">
        <f>IF(A40="","",IF(L40="Referencia docente","Referencia",IF(L40="Resuelto","Resuelto declarado",IF(J40="","Pendiente sin fecha absoluta",IF(J40&lt;Guía!$B$5,"Revisión vencida","Revisión prevista")))))</f>
        <v/>
      </c>
    </row>
    <row r="41" spans="1:16" ht="36" customHeight="1">
      <c r="A41" s="12"/>
      <c r="B41" s="12"/>
      <c r="C41" s="12"/>
      <c r="D41" s="12"/>
      <c r="E41" s="12"/>
      <c r="F41" s="12"/>
      <c r="G41" s="12"/>
      <c r="H41" s="12"/>
      <c r="I41" s="12"/>
      <c r="J41" s="16"/>
      <c r="K41" s="12"/>
      <c r="L41" s="12"/>
      <c r="M41" s="12"/>
      <c r="N41" s="12"/>
      <c r="O41" s="12"/>
      <c r="P41" s="17" t="str">
        <f>IF(A41="","",IF(L41="Referencia docente","Referencia",IF(L41="Resuelto","Resuelto declarado",IF(J41="","Pendiente sin fecha absoluta",IF(J41&lt;Guía!$B$5,"Revisión vencida","Revisión prevista")))))</f>
        <v/>
      </c>
    </row>
    <row r="42" spans="1:16" ht="36" customHeight="1">
      <c r="A42" s="12"/>
      <c r="B42" s="12"/>
      <c r="C42" s="12"/>
      <c r="D42" s="12"/>
      <c r="E42" s="12"/>
      <c r="F42" s="12"/>
      <c r="G42" s="12"/>
      <c r="H42" s="12"/>
      <c r="I42" s="12"/>
      <c r="J42" s="16"/>
      <c r="K42" s="12"/>
      <c r="L42" s="12"/>
      <c r="M42" s="12"/>
      <c r="N42" s="12"/>
      <c r="O42" s="12"/>
      <c r="P42" s="17" t="str">
        <f>IF(A42="","",IF(L42="Referencia docente","Referencia",IF(L42="Resuelto","Resuelto declarado",IF(J42="","Pendiente sin fecha absoluta",IF(J42&lt;Guía!$B$5,"Revisión vencida","Revisión prevista")))))</f>
        <v/>
      </c>
    </row>
    <row r="43" spans="1:16" ht="36" customHeight="1">
      <c r="A43" s="12"/>
      <c r="B43" s="12"/>
      <c r="C43" s="12"/>
      <c r="D43" s="12"/>
      <c r="E43" s="12"/>
      <c r="F43" s="12"/>
      <c r="G43" s="12"/>
      <c r="H43" s="12"/>
      <c r="I43" s="12"/>
      <c r="J43" s="16"/>
      <c r="K43" s="12"/>
      <c r="L43" s="12"/>
      <c r="M43" s="12"/>
      <c r="N43" s="12"/>
      <c r="O43" s="12"/>
      <c r="P43" s="17" t="str">
        <f>IF(A43="","",IF(L43="Referencia docente","Referencia",IF(L43="Resuelto","Resuelto declarado",IF(J43="","Pendiente sin fecha absoluta",IF(J43&lt;Guía!$B$5,"Revisión vencida","Revisión prevista")))))</f>
        <v/>
      </c>
    </row>
    <row r="44" spans="1:16" ht="36" customHeight="1">
      <c r="A44" s="12"/>
      <c r="B44" s="12"/>
      <c r="C44" s="12"/>
      <c r="D44" s="12"/>
      <c r="E44" s="12"/>
      <c r="F44" s="12"/>
      <c r="G44" s="12"/>
      <c r="H44" s="12"/>
      <c r="I44" s="12"/>
      <c r="J44" s="16"/>
      <c r="K44" s="12"/>
      <c r="L44" s="12"/>
      <c r="M44" s="12"/>
      <c r="N44" s="12"/>
      <c r="O44" s="12"/>
      <c r="P44" s="17" t="str">
        <f>IF(A44="","",IF(L44="Referencia docente","Referencia",IF(L44="Resuelto","Resuelto declarado",IF(J44="","Pendiente sin fecha absoluta",IF(J44&lt;Guía!$B$5,"Revisión vencida","Revisión prevista")))))</f>
        <v/>
      </c>
    </row>
    <row r="45" spans="1:16" ht="36" customHeight="1">
      <c r="A45" s="12"/>
      <c r="B45" s="12"/>
      <c r="C45" s="12"/>
      <c r="D45" s="12"/>
      <c r="E45" s="12"/>
      <c r="F45" s="12"/>
      <c r="G45" s="12"/>
      <c r="H45" s="12"/>
      <c r="I45" s="12"/>
      <c r="J45" s="16"/>
      <c r="K45" s="12"/>
      <c r="L45" s="12"/>
      <c r="M45" s="12"/>
      <c r="N45" s="12"/>
      <c r="O45" s="12"/>
      <c r="P45" s="17" t="str">
        <f>IF(A45="","",IF(L45="Referencia docente","Referencia",IF(L45="Resuelto","Resuelto declarado",IF(J45="","Pendiente sin fecha absoluta",IF(J45&lt;Guía!$B$5,"Revisión vencida","Revisión prevista")))))</f>
        <v/>
      </c>
    </row>
    <row r="46" spans="1:16" ht="36" customHeight="1">
      <c r="A46" s="12"/>
      <c r="B46" s="12"/>
      <c r="C46" s="12"/>
      <c r="D46" s="12"/>
      <c r="E46" s="12"/>
      <c r="F46" s="12"/>
      <c r="G46" s="12"/>
      <c r="H46" s="12"/>
      <c r="I46" s="12"/>
      <c r="J46" s="16"/>
      <c r="K46" s="12"/>
      <c r="L46" s="12"/>
      <c r="M46" s="12"/>
      <c r="N46" s="12"/>
      <c r="O46" s="12"/>
      <c r="P46" s="17" t="str">
        <f>IF(A46="","",IF(L46="Referencia docente","Referencia",IF(L46="Resuelto","Resuelto declarado",IF(J46="","Pendiente sin fecha absoluta",IF(J46&lt;Guía!$B$5,"Revisión vencida","Revisión prevista")))))</f>
        <v/>
      </c>
    </row>
    <row r="47" spans="1:16" ht="36" customHeight="1">
      <c r="A47" s="12"/>
      <c r="B47" s="12"/>
      <c r="C47" s="12"/>
      <c r="D47" s="12"/>
      <c r="E47" s="12"/>
      <c r="F47" s="12"/>
      <c r="G47" s="12"/>
      <c r="H47" s="12"/>
      <c r="I47" s="12"/>
      <c r="J47" s="16"/>
      <c r="K47" s="12"/>
      <c r="L47" s="12"/>
      <c r="M47" s="12"/>
      <c r="N47" s="12"/>
      <c r="O47" s="12"/>
      <c r="P47" s="17" t="str">
        <f>IF(A47="","",IF(L47="Referencia docente","Referencia",IF(L47="Resuelto","Resuelto declarado",IF(J47="","Pendiente sin fecha absoluta",IF(J47&lt;Guía!$B$5,"Revisión vencida","Revisión prevista")))))</f>
        <v/>
      </c>
    </row>
    <row r="48" spans="1:16" ht="36" customHeight="1">
      <c r="A48" s="12"/>
      <c r="B48" s="12"/>
      <c r="C48" s="12"/>
      <c r="D48" s="12"/>
      <c r="E48" s="12"/>
      <c r="F48" s="12"/>
      <c r="G48" s="12"/>
      <c r="H48" s="12"/>
      <c r="I48" s="12"/>
      <c r="J48" s="16"/>
      <c r="K48" s="12"/>
      <c r="L48" s="12"/>
      <c r="M48" s="12"/>
      <c r="N48" s="12"/>
      <c r="O48" s="12"/>
      <c r="P48" s="17" t="str">
        <f>IF(A48="","",IF(L48="Referencia docente","Referencia",IF(L48="Resuelto","Resuelto declarado",IF(J48="","Pendiente sin fecha absoluta",IF(J48&lt;Guía!$B$5,"Revisión vencida","Revisión prevista")))))</f>
        <v/>
      </c>
    </row>
    <row r="49" spans="1:16" ht="36" customHeight="1">
      <c r="A49" s="12"/>
      <c r="B49" s="12"/>
      <c r="C49" s="12"/>
      <c r="D49" s="12"/>
      <c r="E49" s="12"/>
      <c r="F49" s="12"/>
      <c r="G49" s="12"/>
      <c r="H49" s="12"/>
      <c r="I49" s="12"/>
      <c r="J49" s="16"/>
      <c r="K49" s="12"/>
      <c r="L49" s="12"/>
      <c r="M49" s="12"/>
      <c r="N49" s="12"/>
      <c r="O49" s="12"/>
      <c r="P49" s="17" t="str">
        <f>IF(A49="","",IF(L49="Referencia docente","Referencia",IF(L49="Resuelto","Resuelto declarado",IF(J49="","Pendiente sin fecha absoluta",IF(J49&lt;Guía!$B$5,"Revisión vencida","Revisión prevista")))))</f>
        <v/>
      </c>
    </row>
  </sheetData>
  <mergeCells count="1">
    <mergeCell ref="A7:F7"/>
  </mergeCells>
  <conditionalFormatting sqref="P10:P49">
    <cfRule type="expression" dxfId="0" priority="1">
      <formula>P10="Revisión vencida"</formula>
    </cfRule>
  </conditionalFormatting>
  <dataValidations count="1">
    <dataValidation type="list" sqref="L10:L49" xr:uid="{00000000-0002-0000-0500-000000000000}">
      <formula1>"Pendiente,En revisión,Resuelto,Referencia docente"</formula1>
    </dataValidation>
  </dataValidations>
  <pageMargins left="0.39370078740157477" right="0.39370078740157477" top="0.39370078740157477" bottom="0.39370078740157477" header="0.3" footer="0.3"/>
  <pageSetup paperSize="8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Guía</vt:lpstr>
      <vt:lpstr>Programa</vt:lpstr>
      <vt:lpstr>Evidencias</vt:lpstr>
      <vt:lpstr>Hallazgos</vt:lpstr>
      <vt:lpstr>Seguimiento</vt:lpstr>
      <vt:lpstr>Fuentes y pendientes</vt:lpstr>
      <vt:lpstr>Evidencias!Área_de_impresión</vt:lpstr>
      <vt:lpstr>'Fuentes y pendientes'!Área_de_impresión</vt:lpstr>
      <vt:lpstr>Guía!Área_de_impresión</vt:lpstr>
      <vt:lpstr>Hallazgos!Área_de_impresión</vt:lpstr>
      <vt:lpstr>Programa!Área_de_impresión</vt:lpstr>
      <vt:lpstr>Seguimiento!Área_de_impresión</vt:lpstr>
      <vt:lpstr>Evidencias!Títulos_a_imprimir</vt:lpstr>
      <vt:lpstr>'Fuentes y pendientes'!Títulos_a_imprimir</vt:lpstr>
      <vt:lpstr>Guía!Títulos_a_imprimir</vt:lpstr>
      <vt:lpstr>Hallazgos!Títulos_a_imprimir</vt:lpstr>
      <vt:lpstr>Programa!Títulos_a_imprimir</vt:lpstr>
      <vt:lpstr>Seguimiento!Títulos_a_imprimir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AUD-002. Plantilla en blanco de programa y registro de auditoría del SGIA</dc:title>
  <dc:subject>Módulo 11. Auditoría interna del SGIA. Curso Fundamentos del SGIA e ISO/IEC 42001</dc:subject>
  <dc:creator>José Manuel Hernández Agudo</dc:creator>
  <cp:keywords>SGIA; ISO/IEC 42001:2023; auditoría interna; Módulo 11; AUD-002; evidencia; hallazgos; eficacia; plantilla editable</cp:keywords>
  <dc:description>Plantilla editable para programar auditorías parciales, registrar evidencia, hallazgos, acciones y verificaciones de eficacia. Incluye guía, fuentes y controles de datos; los campos del caso se mantienen vacíos.</dc:description>
  <cp:lastModifiedBy>José Manuel Hernández Agudo</cp:lastModifiedBy>
  <dcterms:created xsi:type="dcterms:W3CDTF">2026-10-17T09:25:05Z</dcterms:created>
  <dcterms:modified xsi:type="dcterms:W3CDTF">2026-10-18T09:31:42Z</dcterms:modified>
  <cp:category>Plantilla editable</cp:category>
</cp:coreProperties>
</file>